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Contabilidad General\1. Documentos Marta Olivares\Año 2025\10. Octubre\INVERNIC_Información Trimestral\"/>
    </mc:Choice>
  </mc:AlternateContent>
  <xr:revisionPtr revIDLastSave="0" documentId="13_ncr:1_{F3C5407D-8990-4919-AE50-7BD0F2E53B8A}" xr6:coauthVersionLast="47" xr6:coauthVersionMax="47" xr10:uidLastSave="{00000000-0000-0000-0000-000000000000}"/>
  <bookViews>
    <workbookView xWindow="-104" yWindow="-104" windowWidth="22326" windowHeight="11947" xr2:uid="{00000000-000D-0000-FFFF-FFFF00000000}"/>
  </bookViews>
  <sheets>
    <sheet name="Balance General" sheetId="2" r:id="rId1"/>
    <sheet name="Estado de Resultados" sheetId="3" r:id="rId2"/>
    <sheet name="BG" sheetId="4" state="hidden" r:id="rId3"/>
    <sheet name="ER" sheetId="5" state="hidden" r:id="rId4"/>
  </sheets>
  <externalReferences>
    <externalReference r:id="rId5"/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5" l="1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B5" i="5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B3" i="4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E5" i="5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E3" i="4"/>
  <c r="C24" i="2" l="1"/>
  <c r="E15" i="3" l="1"/>
  <c r="C5" i="3" l="1"/>
  <c r="D5" i="3"/>
  <c r="D9" i="2" l="1"/>
  <c r="C10" i="2" l="1"/>
  <c r="D14" i="3" l="1"/>
  <c r="D8" i="3"/>
  <c r="C16" i="3"/>
  <c r="C9" i="3"/>
  <c r="D32" i="3"/>
  <c r="D31" i="3"/>
  <c r="D28" i="3"/>
  <c r="D25" i="3"/>
  <c r="D22" i="3"/>
  <c r="D19" i="3"/>
  <c r="D16" i="3"/>
  <c r="D13" i="3"/>
  <c r="D10" i="3"/>
  <c r="D9" i="3"/>
  <c r="D7" i="3"/>
  <c r="C32" i="3"/>
  <c r="C31" i="3"/>
  <c r="C28" i="3"/>
  <c r="C25" i="3"/>
  <c r="C22" i="3"/>
  <c r="C19" i="3"/>
  <c r="C14" i="3"/>
  <c r="C13" i="3"/>
  <c r="E13" i="3" s="1"/>
  <c r="C10" i="3"/>
  <c r="C8" i="3"/>
  <c r="C7" i="3"/>
  <c r="D25" i="2"/>
  <c r="D10" i="2"/>
  <c r="D27" i="2"/>
  <c r="D26" i="2"/>
  <c r="D24" i="2"/>
  <c r="D23" i="2"/>
  <c r="D22" i="2"/>
  <c r="D19" i="2"/>
  <c r="D18" i="2"/>
  <c r="D17" i="2"/>
  <c r="D16" i="2"/>
  <c r="D13" i="2"/>
  <c r="D11" i="2"/>
  <c r="D12" i="2"/>
  <c r="D8" i="2"/>
  <c r="D7" i="2"/>
  <c r="E19" i="3" l="1"/>
  <c r="C12" i="3"/>
  <c r="C6" i="3"/>
  <c r="C27" i="2"/>
  <c r="E27" i="2" s="1"/>
  <c r="C26" i="2"/>
  <c r="E26" i="2" s="1"/>
  <c r="C25" i="2"/>
  <c r="E25" i="2" s="1"/>
  <c r="E24" i="2"/>
  <c r="C23" i="2"/>
  <c r="E23" i="2" s="1"/>
  <c r="C22" i="2"/>
  <c r="E22" i="2" s="1"/>
  <c r="C19" i="2"/>
  <c r="C18" i="2"/>
  <c r="C17" i="2"/>
  <c r="C16" i="2"/>
  <c r="E16" i="2" s="1"/>
  <c r="C13" i="2"/>
  <c r="C11" i="2"/>
  <c r="C12" i="2"/>
  <c r="E12" i="2" s="1"/>
  <c r="C9" i="2"/>
  <c r="E9" i="2" s="1"/>
  <c r="C8" i="2"/>
  <c r="E8" i="2" s="1"/>
  <c r="C7" i="2"/>
  <c r="E7" i="2" s="1"/>
  <c r="C15" i="2" l="1"/>
  <c r="C18" i="3"/>
  <c r="C21" i="3" s="1"/>
  <c r="C24" i="3" s="1"/>
  <c r="C27" i="3" s="1"/>
  <c r="C30" i="3" s="1"/>
  <c r="C34" i="3" s="1"/>
  <c r="C6" i="2"/>
  <c r="C21" i="2"/>
  <c r="D6" i="3" l="1"/>
  <c r="D12" i="3"/>
  <c r="E16" i="3"/>
  <c r="E14" i="3"/>
  <c r="D6" i="2"/>
  <c r="D18" i="3" l="1"/>
  <c r="D21" i="3" l="1"/>
  <c r="D24" i="3" s="1"/>
  <c r="D27" i="3" s="1"/>
  <c r="D30" i="3" s="1"/>
  <c r="D34" i="3" s="1"/>
  <c r="C35" i="2"/>
  <c r="E13" i="2"/>
  <c r="E11" i="2"/>
  <c r="E10" i="2"/>
  <c r="E6" i="2" l="1"/>
  <c r="D21" i="2" l="1"/>
  <c r="E21" i="2" s="1"/>
  <c r="E28" i="3" l="1"/>
  <c r="E25" i="3"/>
  <c r="E10" i="3"/>
  <c r="E9" i="3"/>
  <c r="D15" i="2"/>
  <c r="D35" i="2" s="1"/>
  <c r="E18" i="2"/>
  <c r="E6" i="3" l="1"/>
  <c r="E15" i="2"/>
  <c r="E32" i="3"/>
  <c r="E31" i="3"/>
  <c r="E22" i="3"/>
  <c r="V34" i="3" l="1"/>
  <c r="V24" i="3"/>
  <c r="V18" i="3"/>
  <c r="E18" i="3"/>
  <c r="E12" i="3"/>
  <c r="E8" i="3"/>
  <c r="E7" i="3"/>
  <c r="E19" i="2"/>
  <c r="E17" i="2"/>
  <c r="V21" i="2"/>
  <c r="E21" i="3" l="1"/>
  <c r="E24" i="3"/>
  <c r="E27" i="3" l="1"/>
  <c r="E30" i="3" l="1"/>
  <c r="E34" i="3"/>
</calcChain>
</file>

<file path=xl/sharedStrings.xml><?xml version="1.0" encoding="utf-8"?>
<sst xmlns="http://schemas.openxmlformats.org/spreadsheetml/2006/main" count="290" uniqueCount="152">
  <si>
    <t>Patrimonio</t>
  </si>
  <si>
    <t>PRINCIPALES CUENTAS DEL BALANCE GENERAL</t>
  </si>
  <si>
    <t>Activo</t>
  </si>
  <si>
    <t>Disponibilidades</t>
  </si>
  <si>
    <t>Provisiones por incobrabilidad de cartera de créditos</t>
  </si>
  <si>
    <t>Bienes de uso, neto</t>
  </si>
  <si>
    <t>Bienes recibidos en recuperación de créditos, neto</t>
  </si>
  <si>
    <t>Otros activos</t>
  </si>
  <si>
    <t>Pasivo</t>
  </si>
  <si>
    <t>Obligaciones con instituciones financieras y por otros financiamientos</t>
  </si>
  <si>
    <t>Otros pasivos y provisiones</t>
  </si>
  <si>
    <t>Capital social pagado</t>
  </si>
  <si>
    <t>Resultados del período</t>
  </si>
  <si>
    <t>ESTADO DE RESULTADOS ACUMULADOS</t>
  </si>
  <si>
    <t>Cifras completas expresadas en  córdobas</t>
  </si>
  <si>
    <t>Cifras completas expresadas en córdobas</t>
  </si>
  <si>
    <t>Ingresos Financieros</t>
  </si>
  <si>
    <t>Ingresos financieros por disponibilidades</t>
  </si>
  <si>
    <t>Ingresos por inversiones en valores</t>
  </si>
  <si>
    <t>Ingresos Financieros por Cartera de Créditos</t>
  </si>
  <si>
    <t>Otros ingresos financieros</t>
  </si>
  <si>
    <t>Gastos financieros por obligaciones con instituciones financieras y por otros financiamientos</t>
  </si>
  <si>
    <t>Otros gastos financieros</t>
  </si>
  <si>
    <t>Margen Financiero Neto</t>
  </si>
  <si>
    <t>Margen Financiero Antes de Ajuste por Posición  Monetaria</t>
  </si>
  <si>
    <t>Margen financiero bruto</t>
  </si>
  <si>
    <t>Ingresos (Gastos) operativos diversos, neto</t>
  </si>
  <si>
    <t>Resultado operativo bruto</t>
  </si>
  <si>
    <t>Gastos de administración</t>
  </si>
  <si>
    <t>Resultado antes del impuesto sobre la renta y contribuciones por leyes especiales</t>
  </si>
  <si>
    <t>Contribuciones por leyes especiales (564 y 563)</t>
  </si>
  <si>
    <t>Otras Cuentas por Cobrar, Neto</t>
  </si>
  <si>
    <t>Obligaciones con el Público</t>
  </si>
  <si>
    <t>Otras Cuentas por Pagar</t>
  </si>
  <si>
    <t>Reservas Patrimoniales</t>
  </si>
  <si>
    <t xml:space="preserve">Resultados Acumulados </t>
  </si>
  <si>
    <t>Gastos Financieros</t>
  </si>
  <si>
    <t>Gastos Financieros por Obligaciones con el Público</t>
  </si>
  <si>
    <t>Gastos Financieros por Otras Cuentas por Pagar</t>
  </si>
  <si>
    <t>Gastos (Ingresos) netos por estimación preventiva para riesgos creditiios</t>
  </si>
  <si>
    <t>Cartera de Crédito (Principal e intereses)</t>
  </si>
  <si>
    <t>Ingresos (Gastos) netos por Ajustes Monetarios</t>
  </si>
  <si>
    <t>Variación</t>
  </si>
  <si>
    <t>Caja</t>
  </si>
  <si>
    <t>Depósitos a la Vista</t>
  </si>
  <si>
    <t>Banco Central de Nicaragua</t>
  </si>
  <si>
    <t>Depósitos de Ahorro</t>
  </si>
  <si>
    <t>Depósitos a Plazo</t>
  </si>
  <si>
    <t>Otros Depósitos del Público</t>
  </si>
  <si>
    <t>Obligaciones con el Banco Central de Nicaragua</t>
  </si>
  <si>
    <t>Otros Pasivos y Provisiones</t>
  </si>
  <si>
    <t>Intereses y Comisiones por Cobrar sobre Cartera de Créditos</t>
  </si>
  <si>
    <t>Capital Social Pagado</t>
  </si>
  <si>
    <t>Capital Donado</t>
  </si>
  <si>
    <t>Otros Ingresos Financieros</t>
  </si>
  <si>
    <t>Gastos Financieros por Obligaciones con Instituciones Financieras y por Otros Financiamientos</t>
  </si>
  <si>
    <t>Otros Gastos Financieros</t>
  </si>
  <si>
    <t>Gastos por impuestos sobre la renta (Ley 822)</t>
  </si>
  <si>
    <t>Resultados del Período</t>
  </si>
  <si>
    <t>Actual</t>
  </si>
  <si>
    <t>ESTADO DE SITUACION FINANCIERA MENSUAL</t>
  </si>
  <si>
    <t>FINANCIERA FAMA,S.A.</t>
  </si>
  <si>
    <t>Expresado en Córdobas</t>
  </si>
  <si>
    <t>ACTIVOS</t>
  </si>
  <si>
    <t>SALDO</t>
  </si>
  <si>
    <t>Efectivo y Equivalentes de Efectivo</t>
  </si>
  <si>
    <t xml:space="preserve">Moneda Nacional </t>
  </si>
  <si>
    <t xml:space="preserve">Instituciones Financieras </t>
  </si>
  <si>
    <t>Depósitos Restringidos</t>
  </si>
  <si>
    <t>Equivalentes de Efectivo</t>
  </si>
  <si>
    <t>Moneda Extranjera</t>
  </si>
  <si>
    <t>Inversiones a Valor Razonable con Cambios en Resultados</t>
  </si>
  <si>
    <t>Inversiones a Valor Razonable con Cambios en Otro Resultado Integral</t>
  </si>
  <si>
    <t xml:space="preserve">Cartera a Costo Amortizado </t>
  </si>
  <si>
    <t>Inversiones a Costo Amortizado, Neto</t>
  </si>
  <si>
    <t>Cartera de Créditos, Neta</t>
  </si>
  <si>
    <t>Vigentes</t>
  </si>
  <si>
    <t>Prorrogados</t>
  </si>
  <si>
    <t>Reestructurados</t>
  </si>
  <si>
    <t>Vencidos</t>
  </si>
  <si>
    <t>Cobro Judicial</t>
  </si>
  <si>
    <t xml:space="preserve">(-) Provisión de Cartera de Créditos </t>
  </si>
  <si>
    <t>Cuentas por Cobrar, Neto</t>
  </si>
  <si>
    <t>Activos no Corrientes Mantenidos para la Venta</t>
  </si>
  <si>
    <t>Activos Recibidos en Recuperación de Créditos</t>
  </si>
  <si>
    <t>Participaciones</t>
  </si>
  <si>
    <t>Activo Material</t>
  </si>
  <si>
    <t>Activos Intangibles</t>
  </si>
  <si>
    <t>Activos Fiscales</t>
  </si>
  <si>
    <t>Otros Activos</t>
  </si>
  <si>
    <t>TOTAL ACTIVOS</t>
  </si>
  <si>
    <t xml:space="preserve">PASIVOS </t>
  </si>
  <si>
    <t xml:space="preserve">Pasivos Financieros a Costo Amortizado </t>
  </si>
  <si>
    <t xml:space="preserve">Obligaciones con el Público </t>
  </si>
  <si>
    <t xml:space="preserve">  Moneda Nacional</t>
  </si>
  <si>
    <t xml:space="preserve">  Moneda Extranjera</t>
  </si>
  <si>
    <t>Intereses sobre Obligaciones con el Público por Depósitos</t>
  </si>
  <si>
    <t>Otras Obligaciones Diversas con el Público</t>
  </si>
  <si>
    <t>Obligaciones por Depósitos de Instituciones Financieras y de Organismos Internacionales</t>
  </si>
  <si>
    <t>Obligaciones por Emisión de Deuda</t>
  </si>
  <si>
    <t>Pasivos por Operaciones de Reporto</t>
  </si>
  <si>
    <t>Obligaciones con Instituciones Financieras y por otros Financiamientos</t>
  </si>
  <si>
    <t>Arrendamiento Financiero</t>
  </si>
  <si>
    <t>Pasivos Financieros a Valor Razonable con Cambios en Resultados</t>
  </si>
  <si>
    <t>Pasivos Fiscales</t>
  </si>
  <si>
    <t>Obligaciones Subordinadas y/o Convertibles en Capital</t>
  </si>
  <si>
    <t>TOTAL PASIVOS</t>
  </si>
  <si>
    <t xml:space="preserve">PATRIMONIO </t>
  </si>
  <si>
    <t xml:space="preserve">Fondos Propios </t>
  </si>
  <si>
    <t>Aportes a Capitalizar</t>
  </si>
  <si>
    <t>Obligaciones Convertibles en Capital</t>
  </si>
  <si>
    <t>Resultado del Ejercicio</t>
  </si>
  <si>
    <t>TOTAL FONDOS PROPIOS</t>
  </si>
  <si>
    <t>Otro Resultado Integral Neto</t>
  </si>
  <si>
    <t>Ajustes de Transición</t>
  </si>
  <si>
    <t>TOTAL PATRIMONIO</t>
  </si>
  <si>
    <t>CUENTAS CONTINGENTES</t>
  </si>
  <si>
    <t>CUENTAS DE ORDEN</t>
  </si>
  <si>
    <t>Ajustes de Transición NIIF</t>
  </si>
  <si>
    <t>ESTADO DE RESULTADOS MENSUAL</t>
  </si>
  <si>
    <t xml:space="preserve">Ingresos Financieros por Efectivo </t>
  </si>
  <si>
    <t xml:space="preserve">Gastos Financieros </t>
  </si>
  <si>
    <t>Gastos Financieros por Depósitos de Instituciones Financieras y de Organismos Internacionales</t>
  </si>
  <si>
    <t>Gastos Financieros por Emisión de Deuda</t>
  </si>
  <si>
    <t>Gastos Financieros por Operaciones de Reporto</t>
  </si>
  <si>
    <t>Gastos Financieros por Cuentas por pagar</t>
  </si>
  <si>
    <t>Gastos Financieros por Obligaciones con el Banco Central de Nicaragua</t>
  </si>
  <si>
    <t>Gastos Financieros por Obligaciones Subordinadas y/o Convertibles en Capital</t>
  </si>
  <si>
    <t xml:space="preserve">Margen Financiero antes de Mantenimiento de Valor </t>
  </si>
  <si>
    <t>Ajustes netos por Mantenimiento de Valor</t>
  </si>
  <si>
    <t>Margen Financiero, bruto</t>
  </si>
  <si>
    <t>Resultados por Deterioro de Activos Financieros</t>
  </si>
  <si>
    <t>Margen Financiero, neto después de Deterioro de Activos Financieros</t>
  </si>
  <si>
    <t>Ingresos (Gastos) Operativos, neto</t>
  </si>
  <si>
    <t>Resultado Operativo</t>
  </si>
  <si>
    <t>Resultados por Participación en Asociadas, Negocios Conjuntos y Subsidiarias</t>
  </si>
  <si>
    <t>Dividendos y Retribuciones por Instrumentos de Patrimonio</t>
  </si>
  <si>
    <t>Ganancia por Valoración y Venta de Activos y Otros Ingresos</t>
  </si>
  <si>
    <t>Pérdida por Valoración y Venta de Activos</t>
  </si>
  <si>
    <t>Resultado después de Ingresos y Gastos operativos</t>
  </si>
  <si>
    <t>Ajustes netos por Diferencial Cambiario</t>
  </si>
  <si>
    <t>Resultado después de Diferencial Cambiario</t>
  </si>
  <si>
    <t>Gastos de Administración</t>
  </si>
  <si>
    <t>Resultados por Deterioro de Activos no Financieros</t>
  </si>
  <si>
    <t>Resultados de operaciones antes de Impuestos y Contribuciones por Leyes Especiales</t>
  </si>
  <si>
    <t>Contribuciones por Leyes Especiales</t>
  </si>
  <si>
    <t>Gasto por Impuesto sobre la Renta</t>
  </si>
  <si>
    <t>RESULTADO DEL EJERCICIO</t>
  </si>
  <si>
    <t>Ingresos Financieros por Inversiones</t>
  </si>
  <si>
    <t>ACTUAL</t>
  </si>
  <si>
    <t>(-) Diferimiento de Comisiones y Otros</t>
  </si>
  <si>
    <t>FAMA,S.A.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</si>
</sst>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_(* #,##0.00_);_(* \(#,##0.00\);_(* &quot;-&quot;??_);_(@_)"/>
    <numFmt numFmtId="167" formatCode="_ * #,##0.00_ ;_ * \-#,##0.00_ ;_ * &quot;-&quot;??_ ;_ @_ 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sz val="12"/>
      <color rgb="FF051D49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0"/>
      <name val="Arial"/>
      <family val="2"/>
    </font>
    <font>
      <sz val="10"/>
      <color theme="0"/>
      <name val="Arial"/>
      <family val="2"/>
    </font>
    <font>
      <b/>
      <sz val="14"/>
      <color theme="0"/>
      <name val="Arial"/>
      <family val="2"/>
    </font>
    <font>
      <b/>
      <sz val="12"/>
      <color rgb="FF051D49"/>
      <name val="Arial"/>
      <family val="2"/>
    </font>
    <font>
      <b/>
      <sz val="14"/>
      <color theme="1"/>
      <name val="Times New Roman"/>
      <family val="1"/>
    </font>
    <font>
      <b/>
      <sz val="12"/>
      <color theme="1"/>
      <name val="Arial"/>
      <family val="2"/>
    </font>
    <font>
      <sz val="10"/>
      <name val="Arial"/>
      <family val="2"/>
    </font>
    <font>
      <sz val="10"/>
      <name val="Tahoma"/>
      <family val="2"/>
    </font>
    <font>
      <b/>
      <sz val="11"/>
      <color theme="4" tint="-0.499984740745262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rgb="FF002060"/>
      <name val="Calibri"/>
      <family val="2"/>
      <scheme val="minor"/>
    </font>
    <font>
      <sz val="9"/>
      <color indexed="1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0000CC"/>
      <name val="Tahoma"/>
      <family val="2"/>
    </font>
    <font>
      <b/>
      <sz val="11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0"/>
      <color rgb="FFFF0000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C1F2D"/>
        <bgColor indexed="64"/>
      </patternFill>
    </fill>
    <fill>
      <patternFill patternType="solid">
        <fgColor rgb="FF051D4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ck">
        <color rgb="FF051D49"/>
      </left>
      <right/>
      <top style="thick">
        <color rgb="FF051D49"/>
      </top>
      <bottom/>
      <diagonal/>
    </border>
    <border>
      <left/>
      <right style="thick">
        <color rgb="FF051D49"/>
      </right>
      <top style="thick">
        <color rgb="FF051D49"/>
      </top>
      <bottom/>
      <diagonal/>
    </border>
    <border>
      <left style="thin">
        <color rgb="FF051D49"/>
      </left>
      <right style="thick">
        <color rgb="FF051D49"/>
      </right>
      <top style="thin">
        <color rgb="FF051D49"/>
      </top>
      <bottom style="thin">
        <color rgb="FF051D49"/>
      </bottom>
      <diagonal/>
    </border>
    <border>
      <left style="thin">
        <color rgb="FF051D49"/>
      </left>
      <right style="thick">
        <color rgb="FF051D49"/>
      </right>
      <top style="thin">
        <color rgb="FF051D49"/>
      </top>
      <bottom style="thick">
        <color rgb="FF051D49"/>
      </bottom>
      <diagonal/>
    </border>
    <border>
      <left/>
      <right/>
      <top style="thick">
        <color rgb="FF051D49"/>
      </top>
      <bottom/>
      <diagonal/>
    </border>
    <border>
      <left style="thick">
        <color rgb="FF051D49"/>
      </left>
      <right/>
      <top/>
      <bottom/>
      <diagonal/>
    </border>
    <border>
      <left/>
      <right style="thick">
        <color rgb="FF051D49"/>
      </right>
      <top/>
      <bottom/>
      <diagonal/>
    </border>
    <border>
      <left style="thick">
        <color rgb="FF051D49"/>
      </left>
      <right/>
      <top/>
      <bottom style="thick">
        <color rgb="FF051D49"/>
      </bottom>
      <diagonal/>
    </border>
    <border>
      <left style="thick">
        <color rgb="FF051D49"/>
      </left>
      <right/>
      <top style="thin">
        <color rgb="FF051D49"/>
      </top>
      <bottom style="thin">
        <color rgb="FF051D49"/>
      </bottom>
      <diagonal/>
    </border>
    <border>
      <left style="thin">
        <color rgb="FF051D49"/>
      </left>
      <right style="thick">
        <color rgb="FF051D49"/>
      </right>
      <top/>
      <bottom style="thick">
        <color rgb="FF051D49"/>
      </bottom>
      <diagonal/>
    </border>
    <border>
      <left style="thin">
        <color rgb="FF051D49"/>
      </left>
      <right style="thin">
        <color rgb="FF051D49"/>
      </right>
      <top/>
      <bottom/>
      <diagonal/>
    </border>
    <border>
      <left style="thin">
        <color rgb="FF051D49"/>
      </left>
      <right style="thick">
        <color rgb="FF051D49"/>
      </right>
      <top/>
      <bottom/>
      <diagonal/>
    </border>
    <border>
      <left style="thin">
        <color rgb="FF051D49"/>
      </left>
      <right style="thin">
        <color rgb="FF051D49"/>
      </right>
      <top style="thin">
        <color rgb="FF051D49"/>
      </top>
      <bottom style="thin">
        <color rgb="FF051D49"/>
      </bottom>
      <diagonal/>
    </border>
    <border>
      <left style="thin">
        <color rgb="FF051D49"/>
      </left>
      <right/>
      <top/>
      <bottom/>
      <diagonal/>
    </border>
    <border>
      <left style="thin">
        <color rgb="FF051D49"/>
      </left>
      <right/>
      <top/>
      <bottom style="thick">
        <color rgb="FF051D49"/>
      </bottom>
      <diagonal/>
    </border>
    <border>
      <left style="thick">
        <color rgb="FF051D49"/>
      </left>
      <right/>
      <top style="thin">
        <color rgb="FF051D49"/>
      </top>
      <bottom style="thick">
        <color rgb="FF051D49"/>
      </bottom>
      <diagonal/>
    </border>
    <border>
      <left style="thin">
        <color rgb="FF051D49"/>
      </left>
      <right style="thin">
        <color rgb="FF051D49"/>
      </right>
      <top style="thin">
        <color rgb="FF051D49"/>
      </top>
      <bottom style="thick">
        <color rgb="FF051D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166" fontId="1" fillId="0" borderId="0" applyFont="0" applyFill="0" applyBorder="0" applyAlignment="0" applyProtection="0"/>
    <xf numFmtId="0" fontId="12" fillId="0" borderId="0"/>
  </cellStyleXfs>
  <cellXfs count="12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4" fontId="3" fillId="2" borderId="11" xfId="0" applyNumberFormat="1" applyFont="1" applyFill="1" applyBorder="1" applyAlignment="1">
      <alignment horizontal="right" vertical="center"/>
    </xf>
    <xf numFmtId="4" fontId="3" fillId="2" borderId="14" xfId="0" applyNumberFormat="1" applyFont="1" applyFill="1" applyBorder="1" applyAlignment="1">
      <alignment horizontal="right" vertical="center"/>
    </xf>
    <xf numFmtId="4" fontId="3" fillId="2" borderId="15" xfId="0" applyNumberFormat="1" applyFont="1" applyFill="1" applyBorder="1" applyAlignment="1">
      <alignment horizontal="right" vertical="center"/>
    </xf>
    <xf numFmtId="164" fontId="9" fillId="0" borderId="0" xfId="1" applyNumberFormat="1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4" fontId="3" fillId="2" borderId="0" xfId="0" applyNumberFormat="1" applyFont="1" applyFill="1" applyAlignment="1">
      <alignment horizontal="right" vertical="center"/>
    </xf>
    <xf numFmtId="0" fontId="3" fillId="2" borderId="6" xfId="0" applyFont="1" applyFill="1" applyBorder="1" applyAlignment="1">
      <alignment horizontal="left" vertical="center" indent="1"/>
    </xf>
    <xf numFmtId="0" fontId="3" fillId="2" borderId="8" xfId="0" applyFont="1" applyFill="1" applyBorder="1" applyAlignment="1">
      <alignment horizontal="left" vertical="center" indent="1"/>
    </xf>
    <xf numFmtId="0" fontId="3" fillId="2" borderId="6" xfId="0" applyFont="1" applyFill="1" applyBorder="1" applyAlignment="1">
      <alignment horizontal="left" vertical="center" wrapText="1" indent="1"/>
    </xf>
    <xf numFmtId="4" fontId="2" fillId="5" borderId="13" xfId="0" applyNumberFormat="1" applyFont="1" applyFill="1" applyBorder="1" applyAlignment="1">
      <alignment horizontal="right" vertical="center"/>
    </xf>
    <xf numFmtId="17" fontId="2" fillId="4" borderId="11" xfId="0" quotePrefix="1" applyNumberFormat="1" applyFont="1" applyFill="1" applyBorder="1" applyAlignment="1">
      <alignment horizontal="center" vertical="center"/>
    </xf>
    <xf numFmtId="17" fontId="2" fillId="4" borderId="14" xfId="0" quotePrefix="1" applyNumberFormat="1" applyFont="1" applyFill="1" applyBorder="1" applyAlignment="1">
      <alignment horizontal="center" vertical="center"/>
    </xf>
    <xf numFmtId="0" fontId="2" fillId="4" borderId="12" xfId="0" quotePrefix="1" applyFont="1" applyFill="1" applyBorder="1" applyAlignment="1">
      <alignment horizontal="center" vertical="center"/>
    </xf>
    <xf numFmtId="4" fontId="2" fillId="5" borderId="13" xfId="0" quotePrefix="1" applyNumberFormat="1" applyFont="1" applyFill="1" applyBorder="1" applyAlignment="1">
      <alignment horizontal="right" vertical="center"/>
    </xf>
    <xf numFmtId="4" fontId="2" fillId="5" borderId="17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9" fontId="2" fillId="5" borderId="3" xfId="1" quotePrefix="1" applyFont="1" applyFill="1" applyBorder="1" applyAlignment="1">
      <alignment horizontal="center" vertical="center"/>
    </xf>
    <xf numFmtId="9" fontId="9" fillId="2" borderId="12" xfId="1" applyFont="1" applyFill="1" applyBorder="1" applyAlignment="1">
      <alignment horizontal="center" vertical="center"/>
    </xf>
    <xf numFmtId="9" fontId="2" fillId="5" borderId="4" xfId="1" quotePrefix="1" applyFont="1" applyFill="1" applyBorder="1" applyAlignment="1">
      <alignment horizontal="center" vertical="center"/>
    </xf>
    <xf numFmtId="9" fontId="9" fillId="2" borderId="10" xfId="1" applyFont="1" applyFill="1" applyBorder="1" applyAlignment="1">
      <alignment horizontal="center" vertical="center"/>
    </xf>
    <xf numFmtId="4" fontId="9" fillId="2" borderId="14" xfId="0" applyNumberFormat="1" applyFont="1" applyFill="1" applyBorder="1" applyAlignment="1">
      <alignment horizontal="right" vertical="center"/>
    </xf>
    <xf numFmtId="0" fontId="2" fillId="5" borderId="9" xfId="0" applyFont="1" applyFill="1" applyBorder="1" applyAlignment="1">
      <alignment horizontal="center" vertical="center"/>
    </xf>
    <xf numFmtId="4" fontId="9" fillId="2" borderId="0" xfId="0" applyNumberFormat="1" applyFont="1" applyFill="1" applyAlignment="1">
      <alignment horizontal="right" vertical="center"/>
    </xf>
    <xf numFmtId="165" fontId="4" fillId="0" borderId="0" xfId="2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13" fillId="0" borderId="0" xfId="0" applyFont="1"/>
    <xf numFmtId="43" fontId="13" fillId="0" borderId="0" xfId="2" applyFont="1"/>
    <xf numFmtId="167" fontId="13" fillId="0" borderId="0" xfId="0" applyNumberFormat="1" applyFont="1"/>
    <xf numFmtId="167" fontId="0" fillId="0" borderId="0" xfId="0" applyNumberFormat="1"/>
    <xf numFmtId="4" fontId="4" fillId="0" borderId="0" xfId="0" applyNumberFormat="1" applyFont="1" applyAlignment="1">
      <alignment vertical="center"/>
    </xf>
    <xf numFmtId="0" fontId="2" fillId="5" borderId="9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left" vertical="center"/>
    </xf>
    <xf numFmtId="0" fontId="2" fillId="5" borderId="16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14" fillId="0" borderId="0" xfId="5" applyFont="1" applyAlignment="1">
      <alignment vertical="center"/>
    </xf>
    <xf numFmtId="0" fontId="15" fillId="0" borderId="0" xfId="5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5" fillId="0" borderId="0" xfId="5" applyFont="1" applyAlignment="1">
      <alignment horizontal="left" vertical="top" wrapText="1"/>
    </xf>
    <xf numFmtId="0" fontId="17" fillId="0" borderId="0" xfId="0" applyFont="1" applyAlignment="1">
      <alignment horizontal="center"/>
    </xf>
    <xf numFmtId="0" fontId="19" fillId="8" borderId="18" xfId="0" applyFont="1" applyFill="1" applyBorder="1" applyAlignment="1">
      <alignment horizontal="left" vertical="center"/>
    </xf>
    <xf numFmtId="0" fontId="18" fillId="2" borderId="18" xfId="0" applyFont="1" applyFill="1" applyBorder="1" applyAlignment="1">
      <alignment horizontal="center" vertical="center"/>
    </xf>
    <xf numFmtId="0" fontId="18" fillId="7" borderId="18" xfId="0" applyFont="1" applyFill="1" applyBorder="1" applyAlignment="1">
      <alignment vertical="center"/>
    </xf>
    <xf numFmtId="43" fontId="18" fillId="7" borderId="18" xfId="2" applyFont="1" applyFill="1" applyBorder="1" applyAlignment="1">
      <alignment vertical="center"/>
    </xf>
    <xf numFmtId="0" fontId="20" fillId="2" borderId="18" xfId="0" applyFont="1" applyFill="1" applyBorder="1" applyAlignment="1">
      <alignment vertical="center"/>
    </xf>
    <xf numFmtId="43" fontId="20" fillId="2" borderId="18" xfId="2" applyFont="1" applyFill="1" applyBorder="1" applyAlignment="1">
      <alignment vertical="center"/>
    </xf>
    <xf numFmtId="0" fontId="21" fillId="2" borderId="18" xfId="0" applyFont="1" applyFill="1" applyBorder="1" applyAlignment="1">
      <alignment vertical="center"/>
    </xf>
    <xf numFmtId="43" fontId="21" fillId="2" borderId="18" xfId="2" applyFont="1" applyFill="1" applyBorder="1" applyAlignment="1">
      <alignment vertical="center"/>
    </xf>
    <xf numFmtId="0" fontId="18" fillId="7" borderId="18" xfId="0" applyFont="1" applyFill="1" applyBorder="1" applyAlignment="1">
      <alignment vertical="center" wrapText="1"/>
    </xf>
    <xf numFmtId="43" fontId="18" fillId="7" borderId="18" xfId="2" applyFont="1" applyFill="1" applyBorder="1" applyAlignment="1">
      <alignment vertical="center" wrapText="1"/>
    </xf>
    <xf numFmtId="0" fontId="18" fillId="2" borderId="18" xfId="0" applyFont="1" applyFill="1" applyBorder="1" applyAlignment="1">
      <alignment horizontal="left" vertical="center"/>
    </xf>
    <xf numFmtId="43" fontId="18" fillId="2" borderId="18" xfId="2" applyFont="1" applyFill="1" applyBorder="1" applyAlignment="1">
      <alignment horizontal="left" vertical="center"/>
    </xf>
    <xf numFmtId="0" fontId="18" fillId="2" borderId="18" xfId="0" applyFont="1" applyFill="1" applyBorder="1" applyAlignment="1">
      <alignment vertical="center"/>
    </xf>
    <xf numFmtId="43" fontId="18" fillId="2" borderId="18" xfId="2" applyFont="1" applyFill="1" applyBorder="1" applyAlignment="1">
      <alignment vertical="center"/>
    </xf>
    <xf numFmtId="0" fontId="21" fillId="2" borderId="18" xfId="0" applyFont="1" applyFill="1" applyBorder="1" applyAlignment="1">
      <alignment horizontal="left" vertical="center" indent="2"/>
    </xf>
    <xf numFmtId="43" fontId="21" fillId="2" borderId="18" xfId="2" applyFont="1" applyFill="1" applyBorder="1" applyAlignment="1">
      <alignment horizontal="left" vertical="center" indent="2"/>
    </xf>
    <xf numFmtId="0" fontId="21" fillId="2" borderId="18" xfId="0" applyFont="1" applyFill="1" applyBorder="1" applyAlignment="1">
      <alignment horizontal="left" vertical="center" wrapText="1" indent="2"/>
    </xf>
    <xf numFmtId="43" fontId="21" fillId="2" borderId="18" xfId="2" applyFont="1" applyFill="1" applyBorder="1" applyAlignment="1">
      <alignment horizontal="left" vertical="center" wrapText="1" indent="2"/>
    </xf>
    <xf numFmtId="0" fontId="19" fillId="9" borderId="18" xfId="0" applyFont="1" applyFill="1" applyBorder="1" applyAlignment="1">
      <alignment vertical="center"/>
    </xf>
    <xf numFmtId="43" fontId="19" fillId="9" borderId="18" xfId="2" applyFont="1" applyFill="1" applyBorder="1" applyAlignment="1">
      <alignment vertical="center"/>
    </xf>
    <xf numFmtId="43" fontId="19" fillId="8" borderId="18" xfId="2" applyFont="1" applyFill="1" applyBorder="1" applyAlignment="1">
      <alignment horizontal="left" vertical="center"/>
    </xf>
    <xf numFmtId="0" fontId="20" fillId="2" borderId="18" xfId="0" applyFont="1" applyFill="1" applyBorder="1" applyAlignment="1">
      <alignment horizontal="left" vertical="center" indent="2"/>
    </xf>
    <xf numFmtId="43" fontId="20" fillId="2" borderId="18" xfId="2" applyFont="1" applyFill="1" applyBorder="1" applyAlignment="1">
      <alignment horizontal="left" vertical="center" indent="2"/>
    </xf>
    <xf numFmtId="0" fontId="22" fillId="0" borderId="18" xfId="0" applyFont="1" applyBorder="1" applyAlignment="1">
      <alignment horizontal="left" vertical="top" indent="4"/>
    </xf>
    <xf numFmtId="43" fontId="22" fillId="0" borderId="18" xfId="2" applyFont="1" applyBorder="1" applyAlignment="1">
      <alignment horizontal="left" vertical="top" indent="4"/>
    </xf>
    <xf numFmtId="0" fontId="22" fillId="0" borderId="18" xfId="0" applyFont="1" applyBorder="1" applyAlignment="1">
      <alignment horizontal="left" vertical="center" indent="4"/>
    </xf>
    <xf numFmtId="43" fontId="22" fillId="0" borderId="18" xfId="2" applyFont="1" applyBorder="1" applyAlignment="1">
      <alignment horizontal="left" vertical="center" indent="4"/>
    </xf>
    <xf numFmtId="0" fontId="22" fillId="2" borderId="18" xfId="0" applyFont="1" applyFill="1" applyBorder="1" applyAlignment="1">
      <alignment horizontal="left" vertical="center" indent="2"/>
    </xf>
    <xf numFmtId="43" fontId="22" fillId="2" borderId="18" xfId="2" applyFont="1" applyFill="1" applyBorder="1" applyAlignment="1">
      <alignment horizontal="left" vertical="center" indent="2"/>
    </xf>
    <xf numFmtId="0" fontId="20" fillId="0" borderId="18" xfId="0" applyFont="1" applyBorder="1" applyAlignment="1">
      <alignment horizontal="justify" vertical="center" wrapText="1"/>
    </xf>
    <xf numFmtId="43" fontId="20" fillId="0" borderId="18" xfId="2" applyFont="1" applyFill="1" applyBorder="1" applyAlignment="1">
      <alignment horizontal="justify" vertical="center" wrapText="1"/>
    </xf>
    <xf numFmtId="0" fontId="18" fillId="0" borderId="18" xfId="0" applyFont="1" applyBorder="1" applyAlignment="1">
      <alignment horizontal="left" vertical="center"/>
    </xf>
    <xf numFmtId="43" fontId="18" fillId="0" borderId="18" xfId="2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43" fontId="20" fillId="0" borderId="18" xfId="2" applyFont="1" applyBorder="1" applyAlignment="1">
      <alignment horizontal="left" vertical="center"/>
    </xf>
    <xf numFmtId="0" fontId="20" fillId="2" borderId="18" xfId="0" applyFont="1" applyFill="1" applyBorder="1" applyAlignment="1">
      <alignment vertical="center" wrapText="1"/>
    </xf>
    <xf numFmtId="43" fontId="20" fillId="2" borderId="18" xfId="2" applyFont="1" applyFill="1" applyBorder="1" applyAlignment="1">
      <alignment vertical="center" wrapText="1"/>
    </xf>
    <xf numFmtId="0" fontId="22" fillId="2" borderId="18" xfId="0" applyFont="1" applyFill="1" applyBorder="1" applyAlignment="1">
      <alignment vertical="center"/>
    </xf>
    <xf numFmtId="43" fontId="22" fillId="2" borderId="18" xfId="2" applyFont="1" applyFill="1" applyBorder="1" applyAlignment="1">
      <alignment vertical="center"/>
    </xf>
    <xf numFmtId="0" fontId="23" fillId="0" borderId="0" xfId="0" applyFont="1" applyAlignment="1">
      <alignment horizontal="center"/>
    </xf>
    <xf numFmtId="0" fontId="22" fillId="10" borderId="0" xfId="0" applyFont="1" applyFill="1"/>
    <xf numFmtId="0" fontId="14" fillId="10" borderId="0" xfId="5" applyFont="1" applyFill="1" applyAlignment="1">
      <alignment vertical="center"/>
    </xf>
    <xf numFmtId="0" fontId="24" fillId="10" borderId="0" xfId="5" applyFont="1" applyFill="1" applyAlignment="1">
      <alignment vertical="center"/>
    </xf>
    <xf numFmtId="0" fontId="15" fillId="10" borderId="0" xfId="5" applyFont="1" applyFill="1" applyAlignment="1">
      <alignment vertical="top" wrapText="1"/>
    </xf>
    <xf numFmtId="0" fontId="15" fillId="10" borderId="0" xfId="5" applyFont="1" applyFill="1" applyAlignment="1">
      <alignment horizontal="left" vertical="top" wrapText="1"/>
    </xf>
    <xf numFmtId="0" fontId="25" fillId="10" borderId="0" xfId="5" applyFont="1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18" fillId="2" borderId="18" xfId="0" applyFont="1" applyFill="1" applyBorder="1" applyAlignment="1">
      <alignment horizontal="center" vertical="center" wrapText="1"/>
    </xf>
    <xf numFmtId="0" fontId="22" fillId="2" borderId="18" xfId="0" applyFont="1" applyFill="1" applyBorder="1" applyAlignment="1">
      <alignment horizontal="left"/>
    </xf>
    <xf numFmtId="43" fontId="22" fillId="2" borderId="18" xfId="2" applyFont="1" applyFill="1" applyBorder="1" applyAlignment="1">
      <alignment horizontal="left"/>
    </xf>
    <xf numFmtId="0" fontId="21" fillId="2" borderId="18" xfId="0" applyFont="1" applyFill="1" applyBorder="1" applyAlignment="1">
      <alignment horizontal="left"/>
    </xf>
    <xf numFmtId="43" fontId="21" fillId="2" borderId="18" xfId="2" applyFont="1" applyFill="1" applyBorder="1" applyAlignment="1">
      <alignment horizontal="left"/>
    </xf>
    <xf numFmtId="0" fontId="22" fillId="0" borderId="18" xfId="0" applyFont="1" applyBorder="1" applyAlignment="1">
      <alignment horizontal="justify" vertical="center" wrapText="1"/>
    </xf>
    <xf numFmtId="43" fontId="22" fillId="0" borderId="18" xfId="2" applyFont="1" applyFill="1" applyBorder="1" applyAlignment="1">
      <alignment horizontal="justify" vertical="center" wrapText="1"/>
    </xf>
    <xf numFmtId="0" fontId="21" fillId="2" borderId="18" xfId="0" applyFont="1" applyFill="1" applyBorder="1" applyAlignment="1">
      <alignment horizontal="left" wrapText="1"/>
    </xf>
    <xf numFmtId="43" fontId="21" fillId="2" borderId="18" xfId="2" applyFont="1" applyFill="1" applyBorder="1" applyAlignment="1">
      <alignment horizontal="left" wrapText="1"/>
    </xf>
    <xf numFmtId="0" fontId="18" fillId="11" borderId="18" xfId="0" applyFont="1" applyFill="1" applyBorder="1" applyAlignment="1">
      <alignment vertical="center"/>
    </xf>
    <xf numFmtId="43" fontId="18" fillId="11" borderId="18" xfId="2" applyFont="1" applyFill="1" applyBorder="1" applyAlignment="1">
      <alignment vertical="center"/>
    </xf>
    <xf numFmtId="0" fontId="21" fillId="0" borderId="18" xfId="0" applyFont="1" applyBorder="1"/>
    <xf numFmtId="43" fontId="21" fillId="0" borderId="18" xfId="2" applyFont="1" applyFill="1" applyBorder="1" applyAlignment="1"/>
    <xf numFmtId="0" fontId="21" fillId="2" borderId="18" xfId="0" applyFont="1" applyFill="1" applyBorder="1" applyAlignment="1">
      <alignment vertical="top" wrapText="1"/>
    </xf>
    <xf numFmtId="43" fontId="21" fillId="2" borderId="18" xfId="2" applyFont="1" applyFill="1" applyBorder="1" applyAlignment="1">
      <alignment vertical="top" wrapText="1"/>
    </xf>
    <xf numFmtId="0" fontId="18" fillId="11" borderId="18" xfId="0" applyFont="1" applyFill="1" applyBorder="1" applyAlignment="1">
      <alignment vertical="center" wrapText="1"/>
    </xf>
    <xf numFmtId="43" fontId="18" fillId="11" borderId="18" xfId="2" applyFont="1" applyFill="1" applyBorder="1" applyAlignment="1">
      <alignment vertical="center" wrapText="1"/>
    </xf>
    <xf numFmtId="0" fontId="21" fillId="2" borderId="18" xfId="0" applyFont="1" applyFill="1" applyBorder="1"/>
    <xf numFmtId="43" fontId="21" fillId="2" borderId="18" xfId="2" applyFont="1" applyFill="1" applyBorder="1" applyAlignment="1"/>
    <xf numFmtId="0" fontId="21" fillId="2" borderId="18" xfId="0" applyFont="1" applyFill="1" applyBorder="1" applyAlignment="1">
      <alignment wrapText="1"/>
    </xf>
    <xf numFmtId="43" fontId="21" fillId="2" borderId="18" xfId="2" applyFont="1" applyFill="1" applyBorder="1" applyAlignment="1">
      <alignment wrapText="1"/>
    </xf>
    <xf numFmtId="0" fontId="18" fillId="11" borderId="18" xfId="0" applyFont="1" applyFill="1" applyBorder="1" applyAlignment="1">
      <alignment horizontal="justify" vertical="justify" wrapText="1"/>
    </xf>
    <xf numFmtId="43" fontId="18" fillId="11" borderId="18" xfId="2" applyFont="1" applyFill="1" applyBorder="1" applyAlignment="1">
      <alignment horizontal="justify" vertical="justify" wrapText="1"/>
    </xf>
    <xf numFmtId="0" fontId="15" fillId="6" borderId="0" xfId="5" applyFont="1" applyFill="1" applyAlignment="1">
      <alignment vertical="top" wrapText="1"/>
    </xf>
    <xf numFmtId="4" fontId="4" fillId="6" borderId="0" xfId="0" applyNumberFormat="1" applyFont="1" applyFill="1" applyAlignment="1">
      <alignment vertical="center"/>
    </xf>
    <xf numFmtId="43" fontId="13" fillId="0" borderId="0" xfId="0" applyNumberFormat="1" applyFont="1"/>
    <xf numFmtId="0" fontId="26" fillId="0" borderId="0" xfId="5" applyFont="1" applyAlignment="1">
      <alignment horizontal="left" vertical="top" wrapText="1"/>
    </xf>
    <xf numFmtId="0" fontId="27" fillId="0" borderId="0" xfId="0" applyFont="1" applyAlignment="1">
      <alignment horizontal="center" vertical="center" wrapText="1"/>
    </xf>
    <xf numFmtId="0" fontId="28" fillId="0" borderId="0" xfId="0" applyFont="1"/>
    <xf numFmtId="0" fontId="8" fillId="3" borderId="1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15" fillId="6" borderId="0" xfId="5" applyFont="1" applyFill="1" applyAlignment="1">
      <alignment horizontal="left" vertical="top" wrapText="1"/>
    </xf>
  </cellXfs>
  <cellStyles count="6">
    <cellStyle name="Millares" xfId="2" builtinId="3"/>
    <cellStyle name="Millares 2" xfId="4" xr:uid="{00000000-0005-0000-0000-000001000000}"/>
    <cellStyle name="Normal" xfId="0" builtinId="0"/>
    <cellStyle name="Normal 2 2" xfId="3" xr:uid="{00000000-0005-0000-0000-000003000000}"/>
    <cellStyle name="Normal 3" xfId="5" xr:uid="{00000000-0005-0000-0000-000004000000}"/>
    <cellStyle name="Porcentaje" xfId="1" builtinId="5"/>
  </cellStyles>
  <dxfs count="0"/>
  <tableStyles count="0" defaultTableStyle="TableStyleMedium2" defaultPivotStyle="PivotStyleLight16"/>
  <colors>
    <mruColors>
      <color rgb="FF0000CC"/>
      <color rgb="FF051D49"/>
      <color rgb="FFAC1F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228600</xdr:colOff>
      <xdr:row>1</xdr:row>
      <xdr:rowOff>54429</xdr:rowOff>
    </xdr:from>
    <xdr:to>
      <xdr:col>3</xdr:col>
      <xdr:colOff>598714</xdr:colOff>
      <xdr:row>1</xdr:row>
      <xdr:rowOff>119743</xdr:rowOff>
    </xdr:to>
    <xdr:sp macro="" textlink="">
      <xdr:nvSpPr>
        <xdr:cNvPr id="2" name="Flecha: a la derecha 1">
          <a:extLst>
            <a:ext uri="{FF2B5EF4-FFF2-40B4-BE49-F238E27FC236}">
              <a16:creationId xmlns:a16="http://schemas.microsoft.com/office/drawing/2014/main" id="{186CC34E-6D23-FF6A-968D-B90B33ACA4DC}"/>
            </a:ext>
          </a:extLst>
        </xdr:cNvPr>
        <xdr:cNvSpPr/>
      </xdr:nvSpPr>
      <xdr:spPr>
        <a:xfrm>
          <a:off x="6629400" y="239486"/>
          <a:ext cx="370114" cy="65314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NI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163286</xdr:colOff>
      <xdr:row>3</xdr:row>
      <xdr:rowOff>65314</xdr:rowOff>
    </xdr:from>
    <xdr:to>
      <xdr:col>3</xdr:col>
      <xdr:colOff>533400</xdr:colOff>
      <xdr:row>3</xdr:row>
      <xdr:rowOff>130628</xdr:rowOff>
    </xdr:to>
    <xdr:sp macro="" textlink="">
      <xdr:nvSpPr>
        <xdr:cNvPr id="2" name="Flecha: a la derecha 1">
          <a:extLst>
            <a:ext uri="{FF2B5EF4-FFF2-40B4-BE49-F238E27FC236}">
              <a16:creationId xmlns:a16="http://schemas.microsoft.com/office/drawing/2014/main" id="{3871CC94-8EBD-4418-B103-89916D91FB1A}"/>
            </a:ext>
          </a:extLst>
        </xdr:cNvPr>
        <xdr:cNvSpPr/>
      </xdr:nvSpPr>
      <xdr:spPr>
        <a:xfrm>
          <a:off x="8186057" y="620485"/>
          <a:ext cx="370114" cy="65314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NI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1.%20Contabilidad%20General\1.%20Documentos%20Marta%20Olivares\A&#241;o%202025\EEFF%20FAMA%202025\6.%20Junio%202025\1.EEFF%20FAMA%20JUNIO%202025.xlsm" TargetMode="External"/><Relationship Id="rId1" Type="http://schemas.openxmlformats.org/officeDocument/2006/relationships/externalLinkPath" Target="/1.%20Contabilidad%20General/1.%20Documentos%20Marta%20Olivares/A&#241;o%202025/EEFF%20FAMA%202025/6.%20Junio%202025/1.EEFF%20FAMA%20JUNIO%202025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Contabilidad%20General/1.%20Documentos%20Marta%20Olivares/A&#241;o%202025/EEFF%20FAMA%202025/9.%20Septiembre%202025/1.EEFF%20FAMA%20SEPTIEMBRE%20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ICE"/>
      <sheetName val="ESF MENSUAL SIBOIF"/>
      <sheetName val="ER MENSUAL SIBOIF"/>
      <sheetName val="ORI MENSUAL SIBOIF"/>
      <sheetName val="KPIs"/>
      <sheetName val="ESF ANALISIS"/>
      <sheetName val="ER ANALISIS"/>
      <sheetName val="ESF YTD"/>
      <sheetName val="AGRP ESF"/>
      <sheetName val="ER MTD"/>
      <sheetName val="ER YTD"/>
      <sheetName val="ER PLAN"/>
      <sheetName val="DETALLE"/>
      <sheetName val="AGRP ER"/>
      <sheetName val="GTOS ADMON"/>
      <sheetName val="BALANZA-9505"/>
      <sheetName val="EEF"/>
      <sheetName val="DATA"/>
      <sheetName val="BALANZA-1911"/>
      <sheetName val="CHECK"/>
      <sheetName val="TC BCN"/>
      <sheetName val="MANUAL ENTRIES"/>
      <sheetName val="HELP"/>
      <sheetName val="1.EEFF FAMA JUNIO 2025"/>
    </sheetNames>
    <sheetDataSet>
      <sheetData sheetId="0"/>
      <sheetData sheetId="1">
        <row r="5">
          <cell r="C5" t="str">
            <v>Al 30 de junio 2025</v>
          </cell>
        </row>
        <row r="9">
          <cell r="D9">
            <v>212186136.78000003</v>
          </cell>
        </row>
        <row r="10">
          <cell r="D10">
            <v>147072989.97000003</v>
          </cell>
        </row>
        <row r="11">
          <cell r="D11">
            <v>22559990.350000001</v>
          </cell>
        </row>
        <row r="12">
          <cell r="D12">
            <v>0</v>
          </cell>
        </row>
        <row r="13">
          <cell r="D13">
            <v>84554389.820000008</v>
          </cell>
        </row>
        <row r="14">
          <cell r="D14">
            <v>0</v>
          </cell>
        </row>
        <row r="15">
          <cell r="D15">
            <v>39958609.799999997</v>
          </cell>
        </row>
        <row r="16">
          <cell r="D16">
            <v>65113146.809999995</v>
          </cell>
        </row>
        <row r="17">
          <cell r="D17">
            <v>22370964.07</v>
          </cell>
        </row>
        <row r="18">
          <cell r="D18">
            <v>0</v>
          </cell>
        </row>
        <row r="19">
          <cell r="D19">
            <v>42742182.739999995</v>
          </cell>
        </row>
        <row r="20">
          <cell r="D20">
            <v>0</v>
          </cell>
        </row>
        <row r="21">
          <cell r="D21">
            <v>0</v>
          </cell>
        </row>
        <row r="22">
          <cell r="D22">
            <v>0</v>
          </cell>
        </row>
        <row r="23">
          <cell r="D23">
            <v>0</v>
          </cell>
        </row>
        <row r="24">
          <cell r="D24">
            <v>2377908698.5299997</v>
          </cell>
        </row>
        <row r="25">
          <cell r="D25">
            <v>377212.71</v>
          </cell>
        </row>
        <row r="26">
          <cell r="D26">
            <v>2377531485.8199997</v>
          </cell>
        </row>
        <row r="27">
          <cell r="D27">
            <v>2352119983.77</v>
          </cell>
        </row>
        <row r="28">
          <cell r="D28">
            <v>0</v>
          </cell>
        </row>
        <row r="29">
          <cell r="D29">
            <v>65763762.420000002</v>
          </cell>
        </row>
        <row r="30">
          <cell r="D30">
            <v>44534497.920000002</v>
          </cell>
        </row>
        <row r="31">
          <cell r="D31">
            <v>0</v>
          </cell>
        </row>
        <row r="32">
          <cell r="D32">
            <v>-8137274.3599999994</v>
          </cell>
        </row>
        <row r="33">
          <cell r="D33">
            <v>48844556.139999993</v>
          </cell>
        </row>
        <row r="34">
          <cell r="D34">
            <v>-125594040.07000001</v>
          </cell>
        </row>
        <row r="35">
          <cell r="D35">
            <v>17922069.879999995</v>
          </cell>
        </row>
        <row r="36">
          <cell r="D36">
            <v>0</v>
          </cell>
        </row>
        <row r="37">
          <cell r="D37">
            <v>0</v>
          </cell>
        </row>
        <row r="38">
          <cell r="D38">
            <v>0</v>
          </cell>
        </row>
        <row r="39">
          <cell r="D39">
            <v>111362019.70999999</v>
          </cell>
        </row>
        <row r="40">
          <cell r="D40">
            <v>17617519.450000003</v>
          </cell>
        </row>
        <row r="41">
          <cell r="D41">
            <v>11670690.75</v>
          </cell>
        </row>
        <row r="42">
          <cell r="D42">
            <v>17300838.640000038</v>
          </cell>
        </row>
        <row r="43">
          <cell r="D43">
            <v>2765967973.7399998</v>
          </cell>
        </row>
        <row r="44">
          <cell r="D44"/>
        </row>
        <row r="45">
          <cell r="D45">
            <v>2141241688.5899999</v>
          </cell>
        </row>
        <row r="46">
          <cell r="D46">
            <v>0</v>
          </cell>
        </row>
        <row r="47">
          <cell r="D47">
            <v>0</v>
          </cell>
        </row>
        <row r="48">
          <cell r="D48">
            <v>0</v>
          </cell>
        </row>
        <row r="49">
          <cell r="D49">
            <v>0</v>
          </cell>
        </row>
        <row r="50">
          <cell r="D50">
            <v>0</v>
          </cell>
        </row>
        <row r="51">
          <cell r="D51">
            <v>0</v>
          </cell>
        </row>
        <row r="52">
          <cell r="D52">
            <v>0</v>
          </cell>
        </row>
        <row r="53">
          <cell r="D53">
            <v>0</v>
          </cell>
        </row>
        <row r="54">
          <cell r="D54">
            <v>0</v>
          </cell>
        </row>
        <row r="55">
          <cell r="D55">
            <v>0</v>
          </cell>
        </row>
        <row r="56">
          <cell r="D56">
            <v>0</v>
          </cell>
        </row>
        <row r="57">
          <cell r="D57">
            <v>0</v>
          </cell>
        </row>
        <row r="58">
          <cell r="D58">
            <v>0</v>
          </cell>
        </row>
        <row r="59">
          <cell r="D59">
            <v>0</v>
          </cell>
        </row>
        <row r="60">
          <cell r="D60">
            <v>0</v>
          </cell>
        </row>
        <row r="61">
          <cell r="D61">
            <v>0</v>
          </cell>
        </row>
        <row r="62">
          <cell r="D62">
            <v>2141241688.5899999</v>
          </cell>
        </row>
        <row r="63">
          <cell r="D63">
            <v>0</v>
          </cell>
        </row>
        <row r="64">
          <cell r="D64">
            <v>0</v>
          </cell>
        </row>
        <row r="65">
          <cell r="D65">
            <v>0</v>
          </cell>
        </row>
        <row r="66">
          <cell r="D66">
            <v>23985960.66</v>
          </cell>
        </row>
        <row r="67">
          <cell r="D67">
            <v>0</v>
          </cell>
        </row>
        <row r="68">
          <cell r="D68">
            <v>90277289.169999987</v>
          </cell>
        </row>
        <row r="69">
          <cell r="D69">
            <v>2255504938.4200001</v>
          </cell>
        </row>
        <row r="70">
          <cell r="D70"/>
        </row>
        <row r="71">
          <cell r="D71">
            <v>463320156.64999998</v>
          </cell>
        </row>
        <row r="72">
          <cell r="D72">
            <v>345032000</v>
          </cell>
        </row>
        <row r="73">
          <cell r="D73">
            <v>0</v>
          </cell>
        </row>
        <row r="74">
          <cell r="D74">
            <v>0</v>
          </cell>
        </row>
        <row r="75">
          <cell r="D75">
            <v>0</v>
          </cell>
        </row>
        <row r="76">
          <cell r="D76">
            <v>23430620.84</v>
          </cell>
        </row>
        <row r="77">
          <cell r="D77">
            <v>57502677.409999996</v>
          </cell>
        </row>
        <row r="78">
          <cell r="D78">
            <v>37354858.399999976</v>
          </cell>
        </row>
        <row r="79">
          <cell r="D79">
            <v>463320156.64999998</v>
          </cell>
        </row>
        <row r="80">
          <cell r="D80">
            <v>6209804.5499999998</v>
          </cell>
        </row>
        <row r="81">
          <cell r="D81">
            <v>40933074.119999997</v>
          </cell>
        </row>
        <row r="82">
          <cell r="D82">
            <v>510463035.31999999</v>
          </cell>
        </row>
        <row r="83">
          <cell r="D83"/>
        </row>
        <row r="84">
          <cell r="D84">
            <v>0</v>
          </cell>
        </row>
        <row r="85">
          <cell r="D85">
            <v>3823605086.1199999</v>
          </cell>
        </row>
      </sheetData>
      <sheetData sheetId="2">
        <row r="5">
          <cell r="C5" t="str">
            <v>Al  30 de junio 2025</v>
          </cell>
        </row>
        <row r="9">
          <cell r="D9">
            <v>463163363.92999995</v>
          </cell>
        </row>
        <row r="10">
          <cell r="D10">
            <v>891914.65</v>
          </cell>
        </row>
        <row r="11">
          <cell r="D11">
            <v>1654653.5099999998</v>
          </cell>
        </row>
        <row r="12">
          <cell r="D12">
            <v>458152338.76999992</v>
          </cell>
        </row>
        <row r="13">
          <cell r="D13">
            <v>2464457</v>
          </cell>
        </row>
        <row r="14">
          <cell r="D14">
            <v>106017210.63999999</v>
          </cell>
        </row>
        <row r="15">
          <cell r="D15">
            <v>0</v>
          </cell>
        </row>
        <row r="16">
          <cell r="D16">
            <v>0</v>
          </cell>
        </row>
        <row r="17">
          <cell r="D17">
            <v>0</v>
          </cell>
        </row>
        <row r="18">
          <cell r="D18">
            <v>0</v>
          </cell>
        </row>
        <row r="19">
          <cell r="D19">
            <v>101458778.17999999</v>
          </cell>
        </row>
        <row r="20">
          <cell r="D20">
            <v>0</v>
          </cell>
        </row>
        <row r="21">
          <cell r="D21">
            <v>0</v>
          </cell>
        </row>
        <row r="22">
          <cell r="D22">
            <v>0</v>
          </cell>
        </row>
        <row r="23">
          <cell r="D23">
            <v>4558432.46</v>
          </cell>
        </row>
        <row r="24">
          <cell r="D24">
            <v>357146153.28999996</v>
          </cell>
        </row>
        <row r="25">
          <cell r="D25">
            <v>0</v>
          </cell>
        </row>
        <row r="26">
          <cell r="D26">
            <v>357146153.28999996</v>
          </cell>
        </row>
        <row r="27">
          <cell r="D27">
            <v>36535129.430000007</v>
          </cell>
        </row>
        <row r="28">
          <cell r="D28">
            <v>320611023.85999995</v>
          </cell>
        </row>
        <row r="29">
          <cell r="D29">
            <v>3458615.0699999984</v>
          </cell>
        </row>
        <row r="30">
          <cell r="D30">
            <v>324069638.92999995</v>
          </cell>
        </row>
        <row r="31">
          <cell r="D31">
            <v>0</v>
          </cell>
        </row>
        <row r="32">
          <cell r="D32">
            <v>0</v>
          </cell>
        </row>
        <row r="33">
          <cell r="D33">
            <v>0</v>
          </cell>
        </row>
        <row r="34">
          <cell r="D34">
            <v>0</v>
          </cell>
        </row>
        <row r="35">
          <cell r="D35">
            <v>324069638.92999995</v>
          </cell>
        </row>
        <row r="36">
          <cell r="D36">
            <v>0</v>
          </cell>
        </row>
        <row r="37">
          <cell r="D37">
            <v>324069638.92999995</v>
          </cell>
        </row>
        <row r="38">
          <cell r="D38">
            <v>265220106.64999998</v>
          </cell>
        </row>
        <row r="39">
          <cell r="D39">
            <v>0</v>
          </cell>
        </row>
        <row r="40">
          <cell r="D40">
            <v>58849532.279999971</v>
          </cell>
        </row>
        <row r="41">
          <cell r="D41">
            <v>546115.25</v>
          </cell>
        </row>
        <row r="42">
          <cell r="D42">
            <v>20948558.629999999</v>
          </cell>
        </row>
        <row r="43">
          <cell r="D43">
            <v>37354858.399999976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ESF MENSUAL SIBOIF"/>
      <sheetName val="ER MENSUAL SIBOIF"/>
      <sheetName val="ORI MENSUAL SIBOIF"/>
      <sheetName val="KPIs"/>
      <sheetName val="ESF ANALISIS"/>
      <sheetName val="ER ANALISIS"/>
      <sheetName val="ESF YTD"/>
      <sheetName val="AGRP ESF"/>
      <sheetName val="ER MTD"/>
      <sheetName val="ER YTD"/>
      <sheetName val="ER PLAN"/>
      <sheetName val="DETALLE"/>
      <sheetName val="AGRP ER"/>
      <sheetName val="GTOS ADMON"/>
      <sheetName val="BALANZA-9505"/>
      <sheetName val="EEF"/>
      <sheetName val="DATA"/>
      <sheetName val="BALANZA-1911"/>
      <sheetName val="CHECK"/>
      <sheetName val="TC BCN"/>
      <sheetName val="MANUAL ENTRIES"/>
      <sheetName val="HELP"/>
    </sheetNames>
    <sheetDataSet>
      <sheetData sheetId="0"/>
      <sheetData sheetId="1">
        <row r="5">
          <cell r="C5" t="str">
            <v>Al 30 de septiembre 2025</v>
          </cell>
        </row>
        <row r="9">
          <cell r="D9">
            <v>395185434.19999993</v>
          </cell>
        </row>
        <row r="10">
          <cell r="D10">
            <v>203386924.40000001</v>
          </cell>
        </row>
        <row r="11">
          <cell r="D11">
            <v>22930692.350000001</v>
          </cell>
        </row>
        <row r="12">
          <cell r="D12">
            <v>0</v>
          </cell>
        </row>
        <row r="13">
          <cell r="D13">
            <v>100665217.65000001</v>
          </cell>
        </row>
        <row r="14">
          <cell r="D14">
            <v>0</v>
          </cell>
        </row>
        <row r="15">
          <cell r="D15">
            <v>79791014.400000006</v>
          </cell>
        </row>
        <row r="16">
          <cell r="D16">
            <v>191798509.79999995</v>
          </cell>
        </row>
        <row r="17">
          <cell r="D17">
            <v>26031361.109999999</v>
          </cell>
        </row>
        <row r="18">
          <cell r="D18">
            <v>0</v>
          </cell>
        </row>
        <row r="19">
          <cell r="D19">
            <v>165767148.68999997</v>
          </cell>
        </row>
        <row r="20">
          <cell r="D20">
            <v>0</v>
          </cell>
        </row>
        <row r="21">
          <cell r="D21">
            <v>0</v>
          </cell>
        </row>
        <row r="22">
          <cell r="D22">
            <v>0</v>
          </cell>
        </row>
        <row r="23">
          <cell r="D23">
            <v>0</v>
          </cell>
        </row>
        <row r="24">
          <cell r="D24">
            <v>2472274746.9399991</v>
          </cell>
        </row>
        <row r="25">
          <cell r="D25">
            <v>382064.7</v>
          </cell>
        </row>
        <row r="26">
          <cell r="D26">
            <v>2471892682.2399993</v>
          </cell>
        </row>
        <row r="27">
          <cell r="D27">
            <v>2444456655.75</v>
          </cell>
        </row>
        <row r="28">
          <cell r="D28">
            <v>0</v>
          </cell>
        </row>
        <row r="29">
          <cell r="D29">
            <v>64368350.179999992</v>
          </cell>
        </row>
        <row r="30">
          <cell r="D30">
            <v>53180504.429999992</v>
          </cell>
        </row>
        <row r="31">
          <cell r="D31">
            <v>0</v>
          </cell>
        </row>
        <row r="32">
          <cell r="D32">
            <v>-9130875.0899999999</v>
          </cell>
        </row>
        <row r="33">
          <cell r="D33">
            <v>50584581.770000003</v>
          </cell>
        </row>
        <row r="34">
          <cell r="D34">
            <v>-131566534.80000001</v>
          </cell>
        </row>
        <row r="35">
          <cell r="D35">
            <v>17265971.91</v>
          </cell>
        </row>
        <row r="36">
          <cell r="D36">
            <v>0</v>
          </cell>
        </row>
        <row r="37">
          <cell r="D37">
            <v>0</v>
          </cell>
        </row>
        <row r="38">
          <cell r="D38">
            <v>0</v>
          </cell>
        </row>
        <row r="39">
          <cell r="D39">
            <v>108138107.42999999</v>
          </cell>
        </row>
        <row r="40">
          <cell r="D40">
            <v>14742484.75</v>
          </cell>
        </row>
        <row r="41">
          <cell r="D41">
            <v>11149666.590000002</v>
          </cell>
        </row>
        <row r="42">
          <cell r="D42">
            <v>12486942.880000018</v>
          </cell>
        </row>
        <row r="43">
          <cell r="D43">
            <v>3031243354.6999989</v>
          </cell>
        </row>
        <row r="44">
          <cell r="D44"/>
        </row>
        <row r="45">
          <cell r="D45">
            <v>2365170849.21</v>
          </cell>
        </row>
        <row r="46">
          <cell r="D46">
            <v>0</v>
          </cell>
        </row>
        <row r="47">
          <cell r="D47">
            <v>0</v>
          </cell>
        </row>
        <row r="48">
          <cell r="D48">
            <v>0</v>
          </cell>
        </row>
        <row r="49">
          <cell r="D49">
            <v>0</v>
          </cell>
        </row>
        <row r="50">
          <cell r="D50">
            <v>0</v>
          </cell>
        </row>
        <row r="51">
          <cell r="D51">
            <v>0</v>
          </cell>
        </row>
        <row r="52">
          <cell r="D52">
            <v>0</v>
          </cell>
        </row>
        <row r="53">
          <cell r="D53">
            <v>0</v>
          </cell>
        </row>
        <row r="54">
          <cell r="D54">
            <v>0</v>
          </cell>
        </row>
        <row r="55">
          <cell r="D55">
            <v>0</v>
          </cell>
        </row>
        <row r="56">
          <cell r="D56">
            <v>0</v>
          </cell>
        </row>
        <row r="57">
          <cell r="D57">
            <v>0</v>
          </cell>
        </row>
        <row r="58">
          <cell r="D58">
            <v>0</v>
          </cell>
        </row>
        <row r="59">
          <cell r="D59">
            <v>0</v>
          </cell>
        </row>
        <row r="60">
          <cell r="D60">
            <v>0</v>
          </cell>
        </row>
        <row r="61">
          <cell r="D61">
            <v>0</v>
          </cell>
        </row>
        <row r="62">
          <cell r="D62">
            <v>2365170849.21</v>
          </cell>
        </row>
        <row r="63">
          <cell r="D63">
            <v>0</v>
          </cell>
        </row>
        <row r="64">
          <cell r="D64">
            <v>0</v>
          </cell>
        </row>
        <row r="65">
          <cell r="D65">
            <v>0</v>
          </cell>
        </row>
        <row r="66">
          <cell r="D66">
            <v>24095628.130000003</v>
          </cell>
        </row>
        <row r="67">
          <cell r="D67">
            <v>0</v>
          </cell>
        </row>
        <row r="68">
          <cell r="D68">
            <v>106284535.94999997</v>
          </cell>
        </row>
        <row r="69">
          <cell r="D69">
            <v>2495551013.29</v>
          </cell>
        </row>
        <row r="70">
          <cell r="D70"/>
        </row>
        <row r="71">
          <cell r="D71">
            <v>488549462.74000001</v>
          </cell>
        </row>
        <row r="72">
          <cell r="D72">
            <v>345032000</v>
          </cell>
        </row>
        <row r="73">
          <cell r="D73">
            <v>0</v>
          </cell>
        </row>
        <row r="74">
          <cell r="D74">
            <v>0</v>
          </cell>
        </row>
        <row r="75">
          <cell r="D75">
            <v>0</v>
          </cell>
        </row>
        <row r="76">
          <cell r="D76">
            <v>23430620.84</v>
          </cell>
        </row>
        <row r="77">
          <cell r="D77">
            <v>57502677.409999996</v>
          </cell>
        </row>
        <row r="78">
          <cell r="D78">
            <v>62584164.490000039</v>
          </cell>
        </row>
        <row r="79">
          <cell r="D79">
            <v>488549462.74000001</v>
          </cell>
        </row>
        <row r="80">
          <cell r="D80">
            <v>6209804.5499999998</v>
          </cell>
        </row>
        <row r="81">
          <cell r="D81">
            <v>40933074.119999997</v>
          </cell>
        </row>
        <row r="82">
          <cell r="D82">
            <v>535692341.41000003</v>
          </cell>
        </row>
        <row r="83">
          <cell r="D83"/>
        </row>
        <row r="84">
          <cell r="D84">
            <v>0</v>
          </cell>
        </row>
        <row r="85">
          <cell r="D85">
            <v>3935457401.5300007</v>
          </cell>
        </row>
      </sheetData>
      <sheetData sheetId="2">
        <row r="5">
          <cell r="C5" t="str">
            <v>Al  30 de septiembre 2025</v>
          </cell>
        </row>
        <row r="9">
          <cell r="D9">
            <v>711796288.91999996</v>
          </cell>
        </row>
        <row r="10">
          <cell r="D10">
            <v>1465501.74</v>
          </cell>
        </row>
        <row r="11">
          <cell r="D11">
            <v>3447936.1999999997</v>
          </cell>
        </row>
        <row r="12">
          <cell r="D12">
            <v>703306713.37999988</v>
          </cell>
        </row>
        <row r="13">
          <cell r="D13">
            <v>3576137.6000000006</v>
          </cell>
        </row>
        <row r="14">
          <cell r="D14">
            <v>162362578.19999999</v>
          </cell>
        </row>
        <row r="15">
          <cell r="D15">
            <v>0</v>
          </cell>
        </row>
        <row r="16">
          <cell r="D16">
            <v>0</v>
          </cell>
        </row>
        <row r="17">
          <cell r="D17">
            <v>0</v>
          </cell>
        </row>
        <row r="18">
          <cell r="D18">
            <v>0</v>
          </cell>
        </row>
        <row r="19">
          <cell r="D19">
            <v>155351734.16</v>
          </cell>
        </row>
        <row r="20">
          <cell r="D20">
            <v>0</v>
          </cell>
        </row>
        <row r="21">
          <cell r="D21">
            <v>0</v>
          </cell>
        </row>
        <row r="22">
          <cell r="D22">
            <v>0</v>
          </cell>
        </row>
        <row r="23">
          <cell r="D23">
            <v>7010844.04</v>
          </cell>
        </row>
        <row r="24">
          <cell r="D24">
            <v>549433710.72000003</v>
          </cell>
        </row>
        <row r="25">
          <cell r="D25">
            <v>0</v>
          </cell>
        </row>
        <row r="26">
          <cell r="D26">
            <v>549433710.72000003</v>
          </cell>
        </row>
        <row r="27">
          <cell r="D27">
            <v>56750001.629999995</v>
          </cell>
        </row>
        <row r="28">
          <cell r="D28">
            <v>492683709.09000003</v>
          </cell>
        </row>
        <row r="29">
          <cell r="D29">
            <v>4675768.18</v>
          </cell>
        </row>
        <row r="30">
          <cell r="D30">
            <v>497359477.27000004</v>
          </cell>
        </row>
        <row r="31">
          <cell r="D31">
            <v>0</v>
          </cell>
        </row>
        <row r="32">
          <cell r="D32">
            <v>0</v>
          </cell>
        </row>
        <row r="33">
          <cell r="D33">
            <v>0</v>
          </cell>
        </row>
        <row r="34">
          <cell r="D34">
            <v>0</v>
          </cell>
        </row>
        <row r="35">
          <cell r="D35">
            <v>497359477.27000004</v>
          </cell>
        </row>
        <row r="36">
          <cell r="D36">
            <v>0</v>
          </cell>
        </row>
        <row r="37">
          <cell r="D37">
            <v>497359477.27000004</v>
          </cell>
        </row>
        <row r="38">
          <cell r="D38">
            <v>398943548.5</v>
          </cell>
        </row>
        <row r="39">
          <cell r="D39">
            <v>0</v>
          </cell>
        </row>
        <row r="40">
          <cell r="D40">
            <v>98415928.770000041</v>
          </cell>
        </row>
        <row r="41">
          <cell r="D41">
            <v>546115.25</v>
          </cell>
        </row>
        <row r="42">
          <cell r="D42">
            <v>35285649.030000001</v>
          </cell>
        </row>
        <row r="43">
          <cell r="D43">
            <v>62584164.490000039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V35"/>
  <sheetViews>
    <sheetView showGridLines="0" tabSelected="1" workbookViewId="0">
      <selection activeCell="F12" sqref="F12"/>
    </sheetView>
  </sheetViews>
  <sheetFormatPr baseColWidth="10" defaultColWidth="11.3984375" defaultRowHeight="15.55" x14ac:dyDescent="0.3"/>
  <cols>
    <col min="1" max="1" width="11.3984375" style="1"/>
    <col min="2" max="2" width="71.59765625" style="1" bestFit="1" customWidth="1"/>
    <col min="3" max="3" width="19.09765625" style="1" bestFit="1" customWidth="1"/>
    <col min="4" max="4" width="20.69921875" style="1" customWidth="1"/>
    <col min="5" max="5" width="17.296875" style="20" customWidth="1"/>
    <col min="6" max="6" width="14" style="1" bestFit="1" customWidth="1"/>
    <col min="7" max="20" width="11.3984375" style="1"/>
    <col min="21" max="21" width="17.296875" style="1" bestFit="1" customWidth="1"/>
    <col min="22" max="22" width="18.8984375" style="1" customWidth="1"/>
    <col min="23" max="16384" width="11.3984375" style="1"/>
  </cols>
  <sheetData>
    <row r="2" spans="2:5" ht="16.3" thickBot="1" x14ac:dyDescent="0.35"/>
    <row r="3" spans="2:5" ht="27.8" customHeight="1" thickTop="1" x14ac:dyDescent="0.3">
      <c r="B3" s="120" t="s">
        <v>1</v>
      </c>
      <c r="C3" s="121"/>
      <c r="D3" s="121"/>
      <c r="E3" s="122"/>
    </row>
    <row r="4" spans="2:5" s="2" customFormat="1" ht="12.7" x14ac:dyDescent="0.3">
      <c r="B4" s="123" t="s">
        <v>15</v>
      </c>
      <c r="C4" s="124"/>
      <c r="D4" s="124"/>
      <c r="E4" s="125"/>
    </row>
    <row r="5" spans="2:5" ht="16.600000000000001" customHeight="1" x14ac:dyDescent="0.3">
      <c r="B5" s="4"/>
      <c r="C5" s="16">
        <v>45838</v>
      </c>
      <c r="D5" s="16">
        <v>45930</v>
      </c>
      <c r="E5" s="17" t="s">
        <v>42</v>
      </c>
    </row>
    <row r="6" spans="2:5" s="3" customFormat="1" ht="22.5" customHeight="1" x14ac:dyDescent="0.3">
      <c r="B6" s="26" t="s">
        <v>2</v>
      </c>
      <c r="C6" s="14">
        <f>SUM(C7:C14)</f>
        <v>2765967973.7400002</v>
      </c>
      <c r="D6" s="14">
        <f>SUM(D7:D14)</f>
        <v>3031243354.6999989</v>
      </c>
      <c r="E6" s="21">
        <f t="shared" ref="E6:E13" si="0">(D6-C6)/C6</f>
        <v>9.590688810518179E-2</v>
      </c>
    </row>
    <row r="7" spans="2:5" ht="18" customHeight="1" x14ac:dyDescent="0.3">
      <c r="B7" s="11" t="s">
        <v>3</v>
      </c>
      <c r="C7" s="5">
        <f>+BG!C7+BG!C23</f>
        <v>212563349.49000004</v>
      </c>
      <c r="D7" s="5">
        <f>+BG!F7+BG!F23</f>
        <v>395567498.89999992</v>
      </c>
      <c r="E7" s="22">
        <f>(D7-C7)/C7</f>
        <v>0.86093933808005429</v>
      </c>
    </row>
    <row r="8" spans="2:5" ht="18" customHeight="1" x14ac:dyDescent="0.3">
      <c r="B8" s="11" t="s">
        <v>40</v>
      </c>
      <c r="C8" s="5">
        <f>+BG!C25+BG!C26+BG!C27+BG!C28+BG!C29+BG!C31+BG!C30</f>
        <v>2503125525.8899999</v>
      </c>
      <c r="D8" s="5">
        <f>+BG!F25+BG!F26+BG!F27+BG!F28+BG!F29+BG!F31+BG!F30</f>
        <v>2603459217.0399995</v>
      </c>
      <c r="E8" s="22">
        <f>(D8-C8)/C8</f>
        <v>4.0083363823444462E-2</v>
      </c>
    </row>
    <row r="9" spans="2:5" ht="18" customHeight="1" x14ac:dyDescent="0.3">
      <c r="B9" s="11" t="s">
        <v>4</v>
      </c>
      <c r="C9" s="5">
        <f>+BG!C32</f>
        <v>-125594040.07000001</v>
      </c>
      <c r="D9" s="5">
        <f>+BG!F32</f>
        <v>-131566534.80000001</v>
      </c>
      <c r="E9" s="22">
        <f>(D9-C9)/C9</f>
        <v>4.7553966148960777E-2</v>
      </c>
    </row>
    <row r="10" spans="2:5" ht="18" customHeight="1" x14ac:dyDescent="0.3">
      <c r="B10" s="11" t="s">
        <v>31</v>
      </c>
      <c r="C10" s="5">
        <f>+BG!C33</f>
        <v>17922069.879999995</v>
      </c>
      <c r="D10" s="5">
        <f>+BG!F33</f>
        <v>17265971.91</v>
      </c>
      <c r="E10" s="22">
        <f t="shared" si="0"/>
        <v>-3.660838141983605E-2</v>
      </c>
    </row>
    <row r="11" spans="2:5" ht="18" customHeight="1" x14ac:dyDescent="0.3">
      <c r="B11" s="11" t="s">
        <v>5</v>
      </c>
      <c r="C11" s="5">
        <f>+BG!C37</f>
        <v>111362019.70999999</v>
      </c>
      <c r="D11" s="5">
        <f>+BG!F37</f>
        <v>108138107.42999999</v>
      </c>
      <c r="E11" s="22">
        <f t="shared" si="0"/>
        <v>-2.8949836653425053E-2</v>
      </c>
    </row>
    <row r="12" spans="2:5" ht="18" customHeight="1" x14ac:dyDescent="0.3">
      <c r="B12" s="11" t="s">
        <v>6</v>
      </c>
      <c r="C12" s="5">
        <f>+BG!C35</f>
        <v>0</v>
      </c>
      <c r="D12" s="5">
        <f>+BG!F35</f>
        <v>0</v>
      </c>
      <c r="E12" s="22">
        <f>IFERROR((D12-C12)/C12,0)</f>
        <v>0</v>
      </c>
    </row>
    <row r="13" spans="2:5" ht="18" customHeight="1" x14ac:dyDescent="0.3">
      <c r="B13" s="11" t="s">
        <v>7</v>
      </c>
      <c r="C13" s="5">
        <f>+BG!C38+BG!C39+BG!C40</f>
        <v>46589048.840000041</v>
      </c>
      <c r="D13" s="5">
        <f>+BG!F38+BG!F39+BG!F40</f>
        <v>38379094.220000021</v>
      </c>
      <c r="E13" s="22">
        <f t="shared" si="0"/>
        <v>-0.17622069615963451</v>
      </c>
    </row>
    <row r="14" spans="2:5" ht="18" customHeight="1" x14ac:dyDescent="0.3">
      <c r="B14" s="11"/>
      <c r="C14" s="5"/>
      <c r="D14" s="5"/>
      <c r="E14" s="22"/>
    </row>
    <row r="15" spans="2:5" s="3" customFormat="1" ht="22.5" customHeight="1" x14ac:dyDescent="0.3">
      <c r="B15" s="26" t="s">
        <v>8</v>
      </c>
      <c r="C15" s="14">
        <f>SUM(C16:C20)</f>
        <v>2255504938.4200001</v>
      </c>
      <c r="D15" s="14">
        <f>SUM(D16:D20)</f>
        <v>2495551013.29</v>
      </c>
      <c r="E15" s="21">
        <f>(D15-C15)/C15</f>
        <v>0.1064267565018741</v>
      </c>
    </row>
    <row r="16" spans="2:5" ht="18" customHeight="1" x14ac:dyDescent="0.3">
      <c r="B16" s="11" t="s">
        <v>32</v>
      </c>
      <c r="C16" s="5">
        <f>+BG!C56+BG!C58</f>
        <v>0</v>
      </c>
      <c r="D16" s="5">
        <f>+BG!F56+BG!F58</f>
        <v>0</v>
      </c>
      <c r="E16" s="22">
        <f>IFERROR((D16-C16)/C16,0)</f>
        <v>0</v>
      </c>
    </row>
    <row r="17" spans="2:22" ht="18" customHeight="1" x14ac:dyDescent="0.3">
      <c r="B17" s="11" t="s">
        <v>9</v>
      </c>
      <c r="C17" s="5">
        <f>+BG!C60</f>
        <v>2141241688.5899999</v>
      </c>
      <c r="D17" s="5">
        <f>+BG!F60</f>
        <v>2365170849.21</v>
      </c>
      <c r="E17" s="22">
        <f t="shared" ref="E17:E19" si="1">(D17-C17)/C17</f>
        <v>0.10457911491880988</v>
      </c>
    </row>
    <row r="18" spans="2:22" ht="18" customHeight="1" x14ac:dyDescent="0.3">
      <c r="B18" s="11" t="s">
        <v>33</v>
      </c>
      <c r="C18" s="5">
        <f>+BG!C64</f>
        <v>23985960.66</v>
      </c>
      <c r="D18" s="5">
        <f>+BG!F64</f>
        <v>24095628.130000003</v>
      </c>
      <c r="E18" s="22">
        <f t="shared" si="1"/>
        <v>4.5721525001451635E-3</v>
      </c>
    </row>
    <row r="19" spans="2:22" ht="18" customHeight="1" x14ac:dyDescent="0.3">
      <c r="B19" s="11" t="s">
        <v>10</v>
      </c>
      <c r="C19" s="5">
        <f>+BG!C66</f>
        <v>90277289.169999987</v>
      </c>
      <c r="D19" s="5">
        <f>+BG!F66</f>
        <v>106284535.94999997</v>
      </c>
      <c r="E19" s="22">
        <f t="shared" si="1"/>
        <v>0.17731200091594407</v>
      </c>
    </row>
    <row r="20" spans="2:22" ht="18" customHeight="1" x14ac:dyDescent="0.3">
      <c r="B20" s="11"/>
      <c r="C20" s="6"/>
      <c r="D20" s="6"/>
      <c r="E20" s="22"/>
    </row>
    <row r="21" spans="2:22" s="3" customFormat="1" ht="22.5" customHeight="1" x14ac:dyDescent="0.3">
      <c r="B21" s="26" t="s">
        <v>0</v>
      </c>
      <c r="C21" s="14">
        <f>SUM(C22:C28)</f>
        <v>510463035.31999999</v>
      </c>
      <c r="D21" s="14">
        <f>SUM(D22:D28)</f>
        <v>535692341.41000003</v>
      </c>
      <c r="E21" s="21">
        <f>(D21-C21)/C21</f>
        <v>4.9424354643395951E-2</v>
      </c>
      <c r="U21" s="25">
        <v>580420188.34000003</v>
      </c>
      <c r="V21" s="8">
        <f>(U22-U21)/U21</f>
        <v>0.34781338712109616</v>
      </c>
    </row>
    <row r="22" spans="2:22" ht="18" customHeight="1" x14ac:dyDescent="0.3">
      <c r="B22" s="11" t="s">
        <v>11</v>
      </c>
      <c r="C22" s="5">
        <f>+BG!C70</f>
        <v>345032000</v>
      </c>
      <c r="D22" s="5">
        <f>+BG!F70</f>
        <v>345032000</v>
      </c>
      <c r="E22" s="22">
        <f>(D22-C22)/C22</f>
        <v>0</v>
      </c>
      <c r="U22" s="6">
        <v>782298100</v>
      </c>
    </row>
    <row r="23" spans="2:22" ht="18" customHeight="1" x14ac:dyDescent="0.3">
      <c r="B23" s="11" t="s">
        <v>34</v>
      </c>
      <c r="C23" s="5">
        <f>+BG!C74</f>
        <v>23430620.84</v>
      </c>
      <c r="D23" s="5">
        <f>+BG!F74</f>
        <v>23430620.84</v>
      </c>
      <c r="E23" s="22">
        <f>IFERROR(((D23-C23)/C23),0)</f>
        <v>0</v>
      </c>
      <c r="F23" s="34"/>
      <c r="U23" s="10"/>
    </row>
    <row r="24" spans="2:22" ht="18" customHeight="1" x14ac:dyDescent="0.3">
      <c r="B24" s="11" t="s">
        <v>35</v>
      </c>
      <c r="C24" s="5">
        <f>+BG!C75</f>
        <v>57502677.409999996</v>
      </c>
      <c r="D24" s="5">
        <f>+BG!F75</f>
        <v>57502677.409999996</v>
      </c>
      <c r="E24" s="22">
        <f>((D24-C24)/C24)*-1</f>
        <v>0</v>
      </c>
      <c r="U24" s="10"/>
    </row>
    <row r="25" spans="2:22" ht="18" customHeight="1" x14ac:dyDescent="0.3">
      <c r="B25" s="11" t="s">
        <v>12</v>
      </c>
      <c r="C25" s="5">
        <f>+BG!C76</f>
        <v>37354858.399999976</v>
      </c>
      <c r="D25" s="5">
        <f>+BG!F76</f>
        <v>62584164.490000039</v>
      </c>
      <c r="E25" s="22">
        <f>(D25-C25)/C25</f>
        <v>0.67539557558596119</v>
      </c>
    </row>
    <row r="26" spans="2:22" ht="18" customHeight="1" x14ac:dyDescent="0.3">
      <c r="B26" s="11" t="s">
        <v>113</v>
      </c>
      <c r="C26" s="6">
        <f>+BG!C78</f>
        <v>6209804.5499999998</v>
      </c>
      <c r="D26" s="6">
        <f>+BG!F78</f>
        <v>6209804.5499999998</v>
      </c>
      <c r="E26" s="22">
        <f>(D26-C26)/C26</f>
        <v>0</v>
      </c>
    </row>
    <row r="27" spans="2:22" ht="18" customHeight="1" x14ac:dyDescent="0.3">
      <c r="B27" s="11" t="s">
        <v>118</v>
      </c>
      <c r="C27" s="6">
        <f>+BG!C79</f>
        <v>40933074.119999997</v>
      </c>
      <c r="D27" s="6">
        <f>+BG!F79</f>
        <v>40933074.119999997</v>
      </c>
      <c r="E27" s="22">
        <f>(D27-C27)/C27</f>
        <v>0</v>
      </c>
    </row>
    <row r="28" spans="2:22" ht="18" customHeight="1" thickBot="1" x14ac:dyDescent="0.35">
      <c r="B28" s="12"/>
      <c r="C28" s="7"/>
      <c r="D28" s="7"/>
      <c r="E28" s="24"/>
    </row>
    <row r="29" spans="2:22" ht="16.149999999999999" thickTop="1" x14ac:dyDescent="0.3">
      <c r="C29" s="29"/>
      <c r="D29" s="28"/>
    </row>
    <row r="30" spans="2:22" x14ac:dyDescent="0.3">
      <c r="C30" s="34"/>
      <c r="D30" s="34"/>
    </row>
    <row r="32" spans="2:22" x14ac:dyDescent="0.3">
      <c r="C32" s="34"/>
    </row>
    <row r="35" spans="3:4" hidden="1" x14ac:dyDescent="0.3">
      <c r="C35" s="115">
        <f>+C6-C15-C21</f>
        <v>0</v>
      </c>
      <c r="D35" s="115">
        <f>+D6-D15-D21</f>
        <v>-1.1324882507324219E-6</v>
      </c>
    </row>
  </sheetData>
  <mergeCells count="2">
    <mergeCell ref="B3:E3"/>
    <mergeCell ref="B4:E4"/>
  </mergeCells>
  <pageMargins left="0.7" right="0.7" top="0.75" bottom="0.75" header="0.3" footer="0.3"/>
  <pageSetup orientation="portrait" r:id="rId1"/>
  <ignoredErrors>
    <ignoredError sqref="E12 E1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V35"/>
  <sheetViews>
    <sheetView showGridLines="0" zoomScaleNormal="100" workbookViewId="0">
      <selection activeCell="G14" sqref="G14"/>
    </sheetView>
  </sheetViews>
  <sheetFormatPr baseColWidth="10" defaultColWidth="11.3984375" defaultRowHeight="15.55" x14ac:dyDescent="0.3"/>
  <cols>
    <col min="1" max="1" width="11.3984375" style="1"/>
    <col min="2" max="2" width="71.59765625" style="1" customWidth="1"/>
    <col min="3" max="4" width="19.59765625" style="1" bestFit="1" customWidth="1"/>
    <col min="5" max="5" width="17.296875" style="20" customWidth="1"/>
    <col min="6" max="20" width="11.3984375" style="1"/>
    <col min="21" max="21" width="17.296875" style="1" bestFit="1" customWidth="1"/>
    <col min="22" max="22" width="18.8984375" style="1" customWidth="1"/>
    <col min="23" max="16384" width="11.3984375" style="1"/>
  </cols>
  <sheetData>
    <row r="1" spans="2:5" ht="17.45" x14ac:dyDescent="0.3">
      <c r="B1" s="9"/>
    </row>
    <row r="2" spans="2:5" ht="16.3" thickBot="1" x14ac:dyDescent="0.35"/>
    <row r="3" spans="2:5" ht="27.8" customHeight="1" thickTop="1" x14ac:dyDescent="0.3">
      <c r="B3" s="120" t="s">
        <v>13</v>
      </c>
      <c r="C3" s="121"/>
      <c r="D3" s="121"/>
      <c r="E3" s="122"/>
    </row>
    <row r="4" spans="2:5" s="2" customFormat="1" ht="12.7" x14ac:dyDescent="0.3">
      <c r="B4" s="123" t="s">
        <v>14</v>
      </c>
      <c r="C4" s="124"/>
      <c r="D4" s="124"/>
      <c r="E4" s="125"/>
    </row>
    <row r="5" spans="2:5" ht="16.600000000000001" customHeight="1" x14ac:dyDescent="0.3">
      <c r="B5" s="4"/>
      <c r="C5" s="15">
        <f>+'Balance General'!C5</f>
        <v>45838</v>
      </c>
      <c r="D5" s="16">
        <f>+'Balance General'!D5</f>
        <v>45930</v>
      </c>
      <c r="E5" s="17" t="s">
        <v>42</v>
      </c>
    </row>
    <row r="6" spans="2:5" s="3" customFormat="1" ht="22.5" customHeight="1" x14ac:dyDescent="0.3">
      <c r="B6" s="36" t="s">
        <v>16</v>
      </c>
      <c r="C6" s="18">
        <f>SUM(C7:C11)</f>
        <v>463163363.92999995</v>
      </c>
      <c r="D6" s="18">
        <f>SUM(D7:D11)</f>
        <v>711796288.91999996</v>
      </c>
      <c r="E6" s="21">
        <f>(D6-C6)/C6</f>
        <v>0.53681474907755677</v>
      </c>
    </row>
    <row r="7" spans="2:5" ht="18" customHeight="1" x14ac:dyDescent="0.3">
      <c r="B7" s="11" t="s">
        <v>17</v>
      </c>
      <c r="C7" s="5">
        <f>+ER!C10</f>
        <v>891914.65</v>
      </c>
      <c r="D7" s="5">
        <f>+ER!F10</f>
        <v>1465501.74</v>
      </c>
      <c r="E7" s="22">
        <f>(D7-C7)/C7</f>
        <v>0.6430963882026155</v>
      </c>
    </row>
    <row r="8" spans="2:5" ht="18" customHeight="1" x14ac:dyDescent="0.3">
      <c r="B8" s="11" t="s">
        <v>18</v>
      </c>
      <c r="C8" s="5">
        <f>+ER!C11</f>
        <v>1654653.5099999998</v>
      </c>
      <c r="D8" s="5">
        <f>+ER!F11</f>
        <v>3447936.1999999997</v>
      </c>
      <c r="E8" s="22">
        <f t="shared" ref="E8:E10" si="0">(D8-C8)/C8</f>
        <v>1.0837813954173403</v>
      </c>
    </row>
    <row r="9" spans="2:5" ht="18" customHeight="1" x14ac:dyDescent="0.3">
      <c r="B9" s="11" t="s">
        <v>19</v>
      </c>
      <c r="C9" s="5">
        <f>+ER!C12</f>
        <v>458152338.76999992</v>
      </c>
      <c r="D9" s="5">
        <f>+ER!F12</f>
        <v>703306713.37999988</v>
      </c>
      <c r="E9" s="22">
        <f t="shared" si="0"/>
        <v>0.53509357884795505</v>
      </c>
    </row>
    <row r="10" spans="2:5" ht="18" customHeight="1" x14ac:dyDescent="0.3">
      <c r="B10" s="11" t="s">
        <v>20</v>
      </c>
      <c r="C10" s="5">
        <f>+ER!C13</f>
        <v>2464457</v>
      </c>
      <c r="D10" s="5">
        <f>+ER!F13</f>
        <v>3576137.6000000006</v>
      </c>
      <c r="E10" s="22">
        <f t="shared" si="0"/>
        <v>0.45108541151255654</v>
      </c>
    </row>
    <row r="11" spans="2:5" ht="18" customHeight="1" x14ac:dyDescent="0.3">
      <c r="B11" s="11"/>
      <c r="C11" s="5"/>
      <c r="D11" s="5"/>
      <c r="E11" s="22"/>
    </row>
    <row r="12" spans="2:5" s="3" customFormat="1" ht="22.5" customHeight="1" x14ac:dyDescent="0.3">
      <c r="B12" s="36" t="s">
        <v>36</v>
      </c>
      <c r="C12" s="14">
        <f>SUM(C13:C17)</f>
        <v>106017210.63999999</v>
      </c>
      <c r="D12" s="14">
        <f>SUM(D13:D17)</f>
        <v>162362578.19999999</v>
      </c>
      <c r="E12" s="21">
        <f>(D12-C12)/C12</f>
        <v>0.53147377883135005</v>
      </c>
    </row>
    <row r="13" spans="2:5" ht="18" customHeight="1" x14ac:dyDescent="0.3">
      <c r="B13" s="11" t="s">
        <v>37</v>
      </c>
      <c r="C13" s="5">
        <f>+ER!C17</f>
        <v>0</v>
      </c>
      <c r="D13" s="5">
        <f>+ER!F17</f>
        <v>0</v>
      </c>
      <c r="E13" s="22">
        <f>IFERROR((D13-C13)/C13,0)</f>
        <v>0</v>
      </c>
    </row>
    <row r="14" spans="2:5" ht="29.95" x14ac:dyDescent="0.3">
      <c r="B14" s="13" t="s">
        <v>21</v>
      </c>
      <c r="C14" s="5">
        <f>+ER!C19</f>
        <v>101458778.17999999</v>
      </c>
      <c r="D14" s="5">
        <f>+ER!F19</f>
        <v>155351734.16</v>
      </c>
      <c r="E14" s="22">
        <f>(D14-C14)/C14</f>
        <v>0.53118081004669171</v>
      </c>
    </row>
    <row r="15" spans="2:5" x14ac:dyDescent="0.3">
      <c r="B15" s="13" t="s">
        <v>38</v>
      </c>
      <c r="C15" s="5">
        <v>0</v>
      </c>
      <c r="D15" s="5">
        <v>0</v>
      </c>
      <c r="E15" s="22">
        <f>IFERROR((D15-C15)/C15,0)</f>
        <v>0</v>
      </c>
    </row>
    <row r="16" spans="2:5" ht="18" customHeight="1" x14ac:dyDescent="0.3">
      <c r="B16" s="11" t="s">
        <v>22</v>
      </c>
      <c r="C16" s="5">
        <f>+ER!C23</f>
        <v>4558432.46</v>
      </c>
      <c r="D16" s="5">
        <f>+ER!F23</f>
        <v>7010844.04</v>
      </c>
      <c r="E16" s="22">
        <f>(D16-C16)/C16</f>
        <v>0.53799449734525628</v>
      </c>
    </row>
    <row r="17" spans="2:22" ht="18" customHeight="1" x14ac:dyDescent="0.3">
      <c r="B17" s="11"/>
      <c r="C17" s="5"/>
      <c r="D17" s="5"/>
      <c r="E17" s="22"/>
    </row>
    <row r="18" spans="2:22" s="3" customFormat="1" ht="22.5" customHeight="1" x14ac:dyDescent="0.3">
      <c r="B18" s="36" t="s">
        <v>24</v>
      </c>
      <c r="C18" s="14">
        <f>+C6-C12</f>
        <v>357146153.28999996</v>
      </c>
      <c r="D18" s="14">
        <f>+D6-D12</f>
        <v>549433710.72000003</v>
      </c>
      <c r="E18" s="21">
        <f>(D18-C18)/C18</f>
        <v>0.53840019179448928</v>
      </c>
      <c r="U18" s="25">
        <v>580420188.34000003</v>
      </c>
      <c r="V18" s="8">
        <f>(U20-U18)/U18</f>
        <v>0.34781338712109616</v>
      </c>
    </row>
    <row r="19" spans="2:22" ht="18" customHeight="1" x14ac:dyDescent="0.3">
      <c r="B19" s="11" t="s">
        <v>41</v>
      </c>
      <c r="C19" s="5">
        <f>+ER!C25+ER!C36</f>
        <v>0</v>
      </c>
      <c r="D19" s="5">
        <f>+ER!F25+ER!F36</f>
        <v>0</v>
      </c>
      <c r="E19" s="22">
        <f>IFERROR(((D19-C19)/C19),0)</f>
        <v>0</v>
      </c>
      <c r="U19" s="6">
        <v>782298100</v>
      </c>
    </row>
    <row r="20" spans="2:22" ht="18" customHeight="1" x14ac:dyDescent="0.3">
      <c r="B20" s="11"/>
      <c r="C20" s="5"/>
      <c r="D20" s="5"/>
      <c r="E20" s="22"/>
      <c r="U20" s="6">
        <v>782298100</v>
      </c>
    </row>
    <row r="21" spans="2:22" s="20" customFormat="1" ht="18" customHeight="1" x14ac:dyDescent="0.3">
      <c r="B21" s="36" t="s">
        <v>25</v>
      </c>
      <c r="C21" s="14">
        <f>+C18+C19</f>
        <v>357146153.28999996</v>
      </c>
      <c r="D21" s="14">
        <f>+D18+D19</f>
        <v>549433710.72000003</v>
      </c>
      <c r="E21" s="21">
        <f t="shared" ref="E21:E22" si="1">(D21-C21)/C21</f>
        <v>0.53840019179448928</v>
      </c>
      <c r="U21" s="27"/>
    </row>
    <row r="22" spans="2:22" ht="31.1" x14ac:dyDescent="0.3">
      <c r="B22" s="13" t="s">
        <v>39</v>
      </c>
      <c r="C22" s="5">
        <f>+ER!C27</f>
        <v>36535129.430000007</v>
      </c>
      <c r="D22" s="5">
        <f>+ER!F27</f>
        <v>56750001.629999995</v>
      </c>
      <c r="E22" s="22">
        <f t="shared" si="1"/>
        <v>0.55329959180056976</v>
      </c>
    </row>
    <row r="23" spans="2:22" ht="18" customHeight="1" x14ac:dyDescent="0.3">
      <c r="B23" s="11"/>
      <c r="C23" s="5"/>
      <c r="D23" s="5"/>
      <c r="E23" s="22"/>
    </row>
    <row r="24" spans="2:22" s="3" customFormat="1" ht="22.5" customHeight="1" x14ac:dyDescent="0.3">
      <c r="B24" s="36" t="s">
        <v>23</v>
      </c>
      <c r="C24" s="14">
        <f>+C21-C22</f>
        <v>320611023.85999995</v>
      </c>
      <c r="D24" s="14">
        <f>+D21-D22</f>
        <v>492683709.09000003</v>
      </c>
      <c r="E24" s="21">
        <f>(D24-C24)/C24</f>
        <v>0.53670233530441058</v>
      </c>
      <c r="U24" s="25">
        <v>580420188.34000003</v>
      </c>
      <c r="V24" s="8">
        <f>(U26-U24)/U24</f>
        <v>0.34781338712109616</v>
      </c>
    </row>
    <row r="25" spans="2:22" ht="18" customHeight="1" x14ac:dyDescent="0.3">
      <c r="B25" s="11" t="s">
        <v>26</v>
      </c>
      <c r="C25" s="5">
        <f>+ER!C29+ER!C33-ER!C34</f>
        <v>3458615.0699999984</v>
      </c>
      <c r="D25" s="5">
        <f>+ER!F29+ER!F33-ER!F34</f>
        <v>4675768.18</v>
      </c>
      <c r="E25" s="22">
        <f t="shared" ref="E25" si="2">(D25-C25)/C25</f>
        <v>0.35191921776944141</v>
      </c>
      <c r="U25" s="6"/>
    </row>
    <row r="26" spans="2:22" ht="18" customHeight="1" x14ac:dyDescent="0.3">
      <c r="B26" s="11"/>
      <c r="C26" s="5"/>
      <c r="D26" s="5"/>
      <c r="E26" s="22"/>
      <c r="U26" s="6">
        <v>782298100</v>
      </c>
    </row>
    <row r="27" spans="2:22" s="20" customFormat="1" ht="18" customHeight="1" x14ac:dyDescent="0.3">
      <c r="B27" s="36" t="s">
        <v>27</v>
      </c>
      <c r="C27" s="14">
        <f>+C24+C25</f>
        <v>324069638.92999995</v>
      </c>
      <c r="D27" s="14">
        <f>+D24+D25</f>
        <v>497359477.27000004</v>
      </c>
      <c r="E27" s="21">
        <f t="shared" ref="E27:E32" si="3">(D27-C27)/C27</f>
        <v>0.53473024783241496</v>
      </c>
      <c r="U27" s="27"/>
    </row>
    <row r="28" spans="2:22" ht="18" customHeight="1" x14ac:dyDescent="0.3">
      <c r="B28" s="11" t="s">
        <v>28</v>
      </c>
      <c r="C28" s="5">
        <f>+ER!C38</f>
        <v>265220106.64999998</v>
      </c>
      <c r="D28" s="5">
        <f>+ER!F38</f>
        <v>398943548.5</v>
      </c>
      <c r="E28" s="22">
        <f t="shared" ref="E28" si="4">(D28-C28)/C28</f>
        <v>0.50419797932767341</v>
      </c>
      <c r="U28" s="10"/>
    </row>
    <row r="29" spans="2:22" ht="18" customHeight="1" x14ac:dyDescent="0.3">
      <c r="B29" s="11"/>
      <c r="C29" s="5"/>
      <c r="D29" s="5"/>
      <c r="E29" s="22"/>
      <c r="U29" s="10"/>
    </row>
    <row r="30" spans="2:22" s="20" customFormat="1" ht="31.1" x14ac:dyDescent="0.3">
      <c r="B30" s="35" t="s">
        <v>29</v>
      </c>
      <c r="C30" s="14">
        <f>+C27-C28</f>
        <v>58849532.279999971</v>
      </c>
      <c r="D30" s="14">
        <f>+D27-D28</f>
        <v>98415928.770000041</v>
      </c>
      <c r="E30" s="21">
        <f t="shared" si="3"/>
        <v>0.67233153700775838</v>
      </c>
    </row>
    <row r="31" spans="2:22" ht="18" customHeight="1" x14ac:dyDescent="0.3">
      <c r="B31" s="11" t="s">
        <v>30</v>
      </c>
      <c r="C31" s="5">
        <f>+ER!C41</f>
        <v>546115.25</v>
      </c>
      <c r="D31" s="5">
        <f>+ER!F41</f>
        <v>546115.25</v>
      </c>
      <c r="E31" s="22">
        <f t="shared" si="3"/>
        <v>0</v>
      </c>
      <c r="U31" s="10"/>
    </row>
    <row r="32" spans="2:22" ht="18" customHeight="1" x14ac:dyDescent="0.3">
      <c r="B32" s="11" t="s">
        <v>57</v>
      </c>
      <c r="C32" s="5">
        <f>+ER!C42</f>
        <v>20948558.629999999</v>
      </c>
      <c r="D32" s="5">
        <f>+ER!F42</f>
        <v>35285649.030000001</v>
      </c>
      <c r="E32" s="22">
        <f t="shared" si="3"/>
        <v>0.68439507716144965</v>
      </c>
      <c r="U32" s="10"/>
    </row>
    <row r="33" spans="2:22" ht="18" customHeight="1" x14ac:dyDescent="0.3">
      <c r="B33" s="11"/>
      <c r="C33" s="5"/>
      <c r="D33" s="5"/>
      <c r="E33" s="22"/>
    </row>
    <row r="34" spans="2:22" s="3" customFormat="1" ht="22.5" customHeight="1" thickBot="1" x14ac:dyDescent="0.35">
      <c r="B34" s="37" t="s">
        <v>58</v>
      </c>
      <c r="C34" s="19">
        <f>+C30-C31-C32</f>
        <v>37354858.399999976</v>
      </c>
      <c r="D34" s="19">
        <f>+D30-D31-D32</f>
        <v>62584164.490000039</v>
      </c>
      <c r="E34" s="23">
        <f>(D34-C34)/C34</f>
        <v>0.67539557558596119</v>
      </c>
      <c r="U34" s="25">
        <v>580420188.34000003</v>
      </c>
      <c r="V34" s="8" t="e">
        <f>(#REF!-U34)/U34</f>
        <v>#REF!</v>
      </c>
    </row>
    <row r="35" spans="2:22" ht="16.149999999999999" thickTop="1" x14ac:dyDescent="0.3"/>
  </sheetData>
  <mergeCells count="2">
    <mergeCell ref="B3:E3"/>
    <mergeCell ref="B4:E4"/>
  </mergeCells>
  <pageMargins left="0.7" right="0.7" top="0.75" bottom="0.75" header="0.3" footer="0.3"/>
  <pageSetup orientation="portrait" horizontalDpi="300" verticalDpi="300" r:id="rId1"/>
  <ignoredErrors>
    <ignoredError sqref="E1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83"/>
  <sheetViews>
    <sheetView zoomScale="70" zoomScaleNormal="70" workbookViewId="0">
      <selection activeCell="I11" sqref="I11"/>
    </sheetView>
  </sheetViews>
  <sheetFormatPr baseColWidth="10" defaultRowHeight="12.7" x14ac:dyDescent="0.25"/>
  <cols>
    <col min="1" max="1" width="15.59765625" style="30" customWidth="1"/>
    <col min="2" max="2" width="57.09765625" style="30" bestFit="1" customWidth="1"/>
    <col min="3" max="3" width="20.69921875" style="30" bestFit="1" customWidth="1"/>
    <col min="4" max="4" width="11.3984375" style="30"/>
    <col min="5" max="5" width="57.09765625" style="30" bestFit="1" customWidth="1"/>
    <col min="6" max="6" width="21.59765625" style="30" customWidth="1"/>
    <col min="7" max="7" width="11.3984375" style="30"/>
    <col min="8" max="8" width="17" style="30" customWidth="1"/>
    <col min="9" max="247" width="11.3984375" style="30"/>
    <col min="248" max="248" width="58.8984375" style="30" customWidth="1"/>
    <col min="249" max="249" width="4.69921875" style="30" customWidth="1"/>
    <col min="250" max="250" width="22" style="30" customWidth="1"/>
    <col min="251" max="251" width="23.59765625" style="30" customWidth="1"/>
    <col min="252" max="252" width="4.69921875" style="30" customWidth="1"/>
    <col min="253" max="253" width="58.8984375" style="30" customWidth="1"/>
    <col min="254" max="254" width="4.69921875" style="30" customWidth="1"/>
    <col min="255" max="255" width="28" style="30" customWidth="1"/>
    <col min="256" max="256" width="23.59765625" style="30" customWidth="1"/>
    <col min="257" max="257" width="15.59765625" style="30" bestFit="1" customWidth="1"/>
    <col min="258" max="503" width="11.3984375" style="30"/>
    <col min="504" max="504" width="58.8984375" style="30" customWidth="1"/>
    <col min="505" max="505" width="4.69921875" style="30" customWidth="1"/>
    <col min="506" max="506" width="22" style="30" customWidth="1"/>
    <col min="507" max="507" width="23.59765625" style="30" customWidth="1"/>
    <col min="508" max="508" width="4.69921875" style="30" customWidth="1"/>
    <col min="509" max="509" width="58.8984375" style="30" customWidth="1"/>
    <col min="510" max="510" width="4.69921875" style="30" customWidth="1"/>
    <col min="511" max="511" width="28" style="30" customWidth="1"/>
    <col min="512" max="512" width="23.59765625" style="30" customWidth="1"/>
    <col min="513" max="513" width="15.59765625" style="30" bestFit="1" customWidth="1"/>
    <col min="514" max="759" width="11.3984375" style="30"/>
    <col min="760" max="760" width="58.8984375" style="30" customWidth="1"/>
    <col min="761" max="761" width="4.69921875" style="30" customWidth="1"/>
    <col min="762" max="762" width="22" style="30" customWidth="1"/>
    <col min="763" max="763" width="23.59765625" style="30" customWidth="1"/>
    <col min="764" max="764" width="4.69921875" style="30" customWidth="1"/>
    <col min="765" max="765" width="58.8984375" style="30" customWidth="1"/>
    <col min="766" max="766" width="4.69921875" style="30" customWidth="1"/>
    <col min="767" max="767" width="28" style="30" customWidth="1"/>
    <col min="768" max="768" width="23.59765625" style="30" customWidth="1"/>
    <col min="769" max="769" width="15.59765625" style="30" bestFit="1" customWidth="1"/>
    <col min="770" max="1015" width="11.3984375" style="30"/>
    <col min="1016" max="1016" width="58.8984375" style="30" customWidth="1"/>
    <col min="1017" max="1017" width="4.69921875" style="30" customWidth="1"/>
    <col min="1018" max="1018" width="22" style="30" customWidth="1"/>
    <col min="1019" max="1019" width="23.59765625" style="30" customWidth="1"/>
    <col min="1020" max="1020" width="4.69921875" style="30" customWidth="1"/>
    <col min="1021" max="1021" width="58.8984375" style="30" customWidth="1"/>
    <col min="1022" max="1022" width="4.69921875" style="30" customWidth="1"/>
    <col min="1023" max="1023" width="28" style="30" customWidth="1"/>
    <col min="1024" max="1024" width="23.59765625" style="30" customWidth="1"/>
    <col min="1025" max="1025" width="15.59765625" style="30" bestFit="1" customWidth="1"/>
    <col min="1026" max="1271" width="11.3984375" style="30"/>
    <col min="1272" max="1272" width="58.8984375" style="30" customWidth="1"/>
    <col min="1273" max="1273" width="4.69921875" style="30" customWidth="1"/>
    <col min="1274" max="1274" width="22" style="30" customWidth="1"/>
    <col min="1275" max="1275" width="23.59765625" style="30" customWidth="1"/>
    <col min="1276" max="1276" width="4.69921875" style="30" customWidth="1"/>
    <col min="1277" max="1277" width="58.8984375" style="30" customWidth="1"/>
    <col min="1278" max="1278" width="4.69921875" style="30" customWidth="1"/>
    <col min="1279" max="1279" width="28" style="30" customWidth="1"/>
    <col min="1280" max="1280" width="23.59765625" style="30" customWidth="1"/>
    <col min="1281" max="1281" width="15.59765625" style="30" bestFit="1" customWidth="1"/>
    <col min="1282" max="1527" width="11.3984375" style="30"/>
    <col min="1528" max="1528" width="58.8984375" style="30" customWidth="1"/>
    <col min="1529" max="1529" width="4.69921875" style="30" customWidth="1"/>
    <col min="1530" max="1530" width="22" style="30" customWidth="1"/>
    <col min="1531" max="1531" width="23.59765625" style="30" customWidth="1"/>
    <col min="1532" max="1532" width="4.69921875" style="30" customWidth="1"/>
    <col min="1533" max="1533" width="58.8984375" style="30" customWidth="1"/>
    <col min="1534" max="1534" width="4.69921875" style="30" customWidth="1"/>
    <col min="1535" max="1535" width="28" style="30" customWidth="1"/>
    <col min="1536" max="1536" width="23.59765625" style="30" customWidth="1"/>
    <col min="1537" max="1537" width="15.59765625" style="30" bestFit="1" customWidth="1"/>
    <col min="1538" max="1783" width="11.3984375" style="30"/>
    <col min="1784" max="1784" width="58.8984375" style="30" customWidth="1"/>
    <col min="1785" max="1785" width="4.69921875" style="30" customWidth="1"/>
    <col min="1786" max="1786" width="22" style="30" customWidth="1"/>
    <col min="1787" max="1787" width="23.59765625" style="30" customWidth="1"/>
    <col min="1788" max="1788" width="4.69921875" style="30" customWidth="1"/>
    <col min="1789" max="1789" width="58.8984375" style="30" customWidth="1"/>
    <col min="1790" max="1790" width="4.69921875" style="30" customWidth="1"/>
    <col min="1791" max="1791" width="28" style="30" customWidth="1"/>
    <col min="1792" max="1792" width="23.59765625" style="30" customWidth="1"/>
    <col min="1793" max="1793" width="15.59765625" style="30" bestFit="1" customWidth="1"/>
    <col min="1794" max="2039" width="11.3984375" style="30"/>
    <col min="2040" max="2040" width="58.8984375" style="30" customWidth="1"/>
    <col min="2041" max="2041" width="4.69921875" style="30" customWidth="1"/>
    <col min="2042" max="2042" width="22" style="30" customWidth="1"/>
    <col min="2043" max="2043" width="23.59765625" style="30" customWidth="1"/>
    <col min="2044" max="2044" width="4.69921875" style="30" customWidth="1"/>
    <col min="2045" max="2045" width="58.8984375" style="30" customWidth="1"/>
    <col min="2046" max="2046" width="4.69921875" style="30" customWidth="1"/>
    <col min="2047" max="2047" width="28" style="30" customWidth="1"/>
    <col min="2048" max="2048" width="23.59765625" style="30" customWidth="1"/>
    <col min="2049" max="2049" width="15.59765625" style="30" bestFit="1" customWidth="1"/>
    <col min="2050" max="2295" width="11.3984375" style="30"/>
    <col min="2296" max="2296" width="58.8984375" style="30" customWidth="1"/>
    <col min="2297" max="2297" width="4.69921875" style="30" customWidth="1"/>
    <col min="2298" max="2298" width="22" style="30" customWidth="1"/>
    <col min="2299" max="2299" width="23.59765625" style="30" customWidth="1"/>
    <col min="2300" max="2300" width="4.69921875" style="30" customWidth="1"/>
    <col min="2301" max="2301" width="58.8984375" style="30" customWidth="1"/>
    <col min="2302" max="2302" width="4.69921875" style="30" customWidth="1"/>
    <col min="2303" max="2303" width="28" style="30" customWidth="1"/>
    <col min="2304" max="2304" width="23.59765625" style="30" customWidth="1"/>
    <col min="2305" max="2305" width="15.59765625" style="30" bestFit="1" customWidth="1"/>
    <col min="2306" max="2551" width="11.3984375" style="30"/>
    <col min="2552" max="2552" width="58.8984375" style="30" customWidth="1"/>
    <col min="2553" max="2553" width="4.69921875" style="30" customWidth="1"/>
    <col min="2554" max="2554" width="22" style="30" customWidth="1"/>
    <col min="2555" max="2555" width="23.59765625" style="30" customWidth="1"/>
    <col min="2556" max="2556" width="4.69921875" style="30" customWidth="1"/>
    <col min="2557" max="2557" width="58.8984375" style="30" customWidth="1"/>
    <col min="2558" max="2558" width="4.69921875" style="30" customWidth="1"/>
    <col min="2559" max="2559" width="28" style="30" customWidth="1"/>
    <col min="2560" max="2560" width="23.59765625" style="30" customWidth="1"/>
    <col min="2561" max="2561" width="15.59765625" style="30" bestFit="1" customWidth="1"/>
    <col min="2562" max="2807" width="11.3984375" style="30"/>
    <col min="2808" max="2808" width="58.8984375" style="30" customWidth="1"/>
    <col min="2809" max="2809" width="4.69921875" style="30" customWidth="1"/>
    <col min="2810" max="2810" width="22" style="30" customWidth="1"/>
    <col min="2811" max="2811" width="23.59765625" style="30" customWidth="1"/>
    <col min="2812" max="2812" width="4.69921875" style="30" customWidth="1"/>
    <col min="2813" max="2813" width="58.8984375" style="30" customWidth="1"/>
    <col min="2814" max="2814" width="4.69921875" style="30" customWidth="1"/>
    <col min="2815" max="2815" width="28" style="30" customWidth="1"/>
    <col min="2816" max="2816" width="23.59765625" style="30" customWidth="1"/>
    <col min="2817" max="2817" width="15.59765625" style="30" bestFit="1" customWidth="1"/>
    <col min="2818" max="3063" width="11.3984375" style="30"/>
    <col min="3064" max="3064" width="58.8984375" style="30" customWidth="1"/>
    <col min="3065" max="3065" width="4.69921875" style="30" customWidth="1"/>
    <col min="3066" max="3066" width="22" style="30" customWidth="1"/>
    <col min="3067" max="3067" width="23.59765625" style="30" customWidth="1"/>
    <col min="3068" max="3068" width="4.69921875" style="30" customWidth="1"/>
    <col min="3069" max="3069" width="58.8984375" style="30" customWidth="1"/>
    <col min="3070" max="3070" width="4.69921875" style="30" customWidth="1"/>
    <col min="3071" max="3071" width="28" style="30" customWidth="1"/>
    <col min="3072" max="3072" width="23.59765625" style="30" customWidth="1"/>
    <col min="3073" max="3073" width="15.59765625" style="30" bestFit="1" customWidth="1"/>
    <col min="3074" max="3319" width="11.3984375" style="30"/>
    <col min="3320" max="3320" width="58.8984375" style="30" customWidth="1"/>
    <col min="3321" max="3321" width="4.69921875" style="30" customWidth="1"/>
    <col min="3322" max="3322" width="22" style="30" customWidth="1"/>
    <col min="3323" max="3323" width="23.59765625" style="30" customWidth="1"/>
    <col min="3324" max="3324" width="4.69921875" style="30" customWidth="1"/>
    <col min="3325" max="3325" width="58.8984375" style="30" customWidth="1"/>
    <col min="3326" max="3326" width="4.69921875" style="30" customWidth="1"/>
    <col min="3327" max="3327" width="28" style="30" customWidth="1"/>
    <col min="3328" max="3328" width="23.59765625" style="30" customWidth="1"/>
    <col min="3329" max="3329" width="15.59765625" style="30" bestFit="1" customWidth="1"/>
    <col min="3330" max="3575" width="11.3984375" style="30"/>
    <col min="3576" max="3576" width="58.8984375" style="30" customWidth="1"/>
    <col min="3577" max="3577" width="4.69921875" style="30" customWidth="1"/>
    <col min="3578" max="3578" width="22" style="30" customWidth="1"/>
    <col min="3579" max="3579" width="23.59765625" style="30" customWidth="1"/>
    <col min="3580" max="3580" width="4.69921875" style="30" customWidth="1"/>
    <col min="3581" max="3581" width="58.8984375" style="30" customWidth="1"/>
    <col min="3582" max="3582" width="4.69921875" style="30" customWidth="1"/>
    <col min="3583" max="3583" width="28" style="30" customWidth="1"/>
    <col min="3584" max="3584" width="23.59765625" style="30" customWidth="1"/>
    <col min="3585" max="3585" width="15.59765625" style="30" bestFit="1" customWidth="1"/>
    <col min="3586" max="3831" width="11.3984375" style="30"/>
    <col min="3832" max="3832" width="58.8984375" style="30" customWidth="1"/>
    <col min="3833" max="3833" width="4.69921875" style="30" customWidth="1"/>
    <col min="3834" max="3834" width="22" style="30" customWidth="1"/>
    <col min="3835" max="3835" width="23.59765625" style="30" customWidth="1"/>
    <col min="3836" max="3836" width="4.69921875" style="30" customWidth="1"/>
    <col min="3837" max="3837" width="58.8984375" style="30" customWidth="1"/>
    <col min="3838" max="3838" width="4.69921875" style="30" customWidth="1"/>
    <col min="3839" max="3839" width="28" style="30" customWidth="1"/>
    <col min="3840" max="3840" width="23.59765625" style="30" customWidth="1"/>
    <col min="3841" max="3841" width="15.59765625" style="30" bestFit="1" customWidth="1"/>
    <col min="3842" max="4087" width="11.3984375" style="30"/>
    <col min="4088" max="4088" width="58.8984375" style="30" customWidth="1"/>
    <col min="4089" max="4089" width="4.69921875" style="30" customWidth="1"/>
    <col min="4090" max="4090" width="22" style="30" customWidth="1"/>
    <col min="4091" max="4091" width="23.59765625" style="30" customWidth="1"/>
    <col min="4092" max="4092" width="4.69921875" style="30" customWidth="1"/>
    <col min="4093" max="4093" width="58.8984375" style="30" customWidth="1"/>
    <col min="4094" max="4094" width="4.69921875" style="30" customWidth="1"/>
    <col min="4095" max="4095" width="28" style="30" customWidth="1"/>
    <col min="4096" max="4096" width="23.59765625" style="30" customWidth="1"/>
    <col min="4097" max="4097" width="15.59765625" style="30" bestFit="1" customWidth="1"/>
    <col min="4098" max="4343" width="11.3984375" style="30"/>
    <col min="4344" max="4344" width="58.8984375" style="30" customWidth="1"/>
    <col min="4345" max="4345" width="4.69921875" style="30" customWidth="1"/>
    <col min="4346" max="4346" width="22" style="30" customWidth="1"/>
    <col min="4347" max="4347" width="23.59765625" style="30" customWidth="1"/>
    <col min="4348" max="4348" width="4.69921875" style="30" customWidth="1"/>
    <col min="4349" max="4349" width="58.8984375" style="30" customWidth="1"/>
    <col min="4350" max="4350" width="4.69921875" style="30" customWidth="1"/>
    <col min="4351" max="4351" width="28" style="30" customWidth="1"/>
    <col min="4352" max="4352" width="23.59765625" style="30" customWidth="1"/>
    <col min="4353" max="4353" width="15.59765625" style="30" bestFit="1" customWidth="1"/>
    <col min="4354" max="4599" width="11.3984375" style="30"/>
    <col min="4600" max="4600" width="58.8984375" style="30" customWidth="1"/>
    <col min="4601" max="4601" width="4.69921875" style="30" customWidth="1"/>
    <col min="4602" max="4602" width="22" style="30" customWidth="1"/>
    <col min="4603" max="4603" width="23.59765625" style="30" customWidth="1"/>
    <col min="4604" max="4604" width="4.69921875" style="30" customWidth="1"/>
    <col min="4605" max="4605" width="58.8984375" style="30" customWidth="1"/>
    <col min="4606" max="4606" width="4.69921875" style="30" customWidth="1"/>
    <col min="4607" max="4607" width="28" style="30" customWidth="1"/>
    <col min="4608" max="4608" width="23.59765625" style="30" customWidth="1"/>
    <col min="4609" max="4609" width="15.59765625" style="30" bestFit="1" customWidth="1"/>
    <col min="4610" max="4855" width="11.3984375" style="30"/>
    <col min="4856" max="4856" width="58.8984375" style="30" customWidth="1"/>
    <col min="4857" max="4857" width="4.69921875" style="30" customWidth="1"/>
    <col min="4858" max="4858" width="22" style="30" customWidth="1"/>
    <col min="4859" max="4859" width="23.59765625" style="30" customWidth="1"/>
    <col min="4860" max="4860" width="4.69921875" style="30" customWidth="1"/>
    <col min="4861" max="4861" width="58.8984375" style="30" customWidth="1"/>
    <col min="4862" max="4862" width="4.69921875" style="30" customWidth="1"/>
    <col min="4863" max="4863" width="28" style="30" customWidth="1"/>
    <col min="4864" max="4864" width="23.59765625" style="30" customWidth="1"/>
    <col min="4865" max="4865" width="15.59765625" style="30" bestFit="1" customWidth="1"/>
    <col min="4866" max="5111" width="11.3984375" style="30"/>
    <col min="5112" max="5112" width="58.8984375" style="30" customWidth="1"/>
    <col min="5113" max="5113" width="4.69921875" style="30" customWidth="1"/>
    <col min="5114" max="5114" width="22" style="30" customWidth="1"/>
    <col min="5115" max="5115" width="23.59765625" style="30" customWidth="1"/>
    <col min="5116" max="5116" width="4.69921875" style="30" customWidth="1"/>
    <col min="5117" max="5117" width="58.8984375" style="30" customWidth="1"/>
    <col min="5118" max="5118" width="4.69921875" style="30" customWidth="1"/>
    <col min="5119" max="5119" width="28" style="30" customWidth="1"/>
    <col min="5120" max="5120" width="23.59765625" style="30" customWidth="1"/>
    <col min="5121" max="5121" width="15.59765625" style="30" bestFit="1" customWidth="1"/>
    <col min="5122" max="5367" width="11.3984375" style="30"/>
    <col min="5368" max="5368" width="58.8984375" style="30" customWidth="1"/>
    <col min="5369" max="5369" width="4.69921875" style="30" customWidth="1"/>
    <col min="5370" max="5370" width="22" style="30" customWidth="1"/>
    <col min="5371" max="5371" width="23.59765625" style="30" customWidth="1"/>
    <col min="5372" max="5372" width="4.69921875" style="30" customWidth="1"/>
    <col min="5373" max="5373" width="58.8984375" style="30" customWidth="1"/>
    <col min="5374" max="5374" width="4.69921875" style="30" customWidth="1"/>
    <col min="5375" max="5375" width="28" style="30" customWidth="1"/>
    <col min="5376" max="5376" width="23.59765625" style="30" customWidth="1"/>
    <col min="5377" max="5377" width="15.59765625" style="30" bestFit="1" customWidth="1"/>
    <col min="5378" max="5623" width="11.3984375" style="30"/>
    <col min="5624" max="5624" width="58.8984375" style="30" customWidth="1"/>
    <col min="5625" max="5625" width="4.69921875" style="30" customWidth="1"/>
    <col min="5626" max="5626" width="22" style="30" customWidth="1"/>
    <col min="5627" max="5627" width="23.59765625" style="30" customWidth="1"/>
    <col min="5628" max="5628" width="4.69921875" style="30" customWidth="1"/>
    <col min="5629" max="5629" width="58.8984375" style="30" customWidth="1"/>
    <col min="5630" max="5630" width="4.69921875" style="30" customWidth="1"/>
    <col min="5631" max="5631" width="28" style="30" customWidth="1"/>
    <col min="5632" max="5632" width="23.59765625" style="30" customWidth="1"/>
    <col min="5633" max="5633" width="15.59765625" style="30" bestFit="1" customWidth="1"/>
    <col min="5634" max="5879" width="11.3984375" style="30"/>
    <col min="5880" max="5880" width="58.8984375" style="30" customWidth="1"/>
    <col min="5881" max="5881" width="4.69921875" style="30" customWidth="1"/>
    <col min="5882" max="5882" width="22" style="30" customWidth="1"/>
    <col min="5883" max="5883" width="23.59765625" style="30" customWidth="1"/>
    <col min="5884" max="5884" width="4.69921875" style="30" customWidth="1"/>
    <col min="5885" max="5885" width="58.8984375" style="30" customWidth="1"/>
    <col min="5886" max="5886" width="4.69921875" style="30" customWidth="1"/>
    <col min="5887" max="5887" width="28" style="30" customWidth="1"/>
    <col min="5888" max="5888" width="23.59765625" style="30" customWidth="1"/>
    <col min="5889" max="5889" width="15.59765625" style="30" bestFit="1" customWidth="1"/>
    <col min="5890" max="6135" width="11.3984375" style="30"/>
    <col min="6136" max="6136" width="58.8984375" style="30" customWidth="1"/>
    <col min="6137" max="6137" width="4.69921875" style="30" customWidth="1"/>
    <col min="6138" max="6138" width="22" style="30" customWidth="1"/>
    <col min="6139" max="6139" width="23.59765625" style="30" customWidth="1"/>
    <col min="6140" max="6140" width="4.69921875" style="30" customWidth="1"/>
    <col min="6141" max="6141" width="58.8984375" style="30" customWidth="1"/>
    <col min="6142" max="6142" width="4.69921875" style="30" customWidth="1"/>
    <col min="6143" max="6143" width="28" style="30" customWidth="1"/>
    <col min="6144" max="6144" width="23.59765625" style="30" customWidth="1"/>
    <col min="6145" max="6145" width="15.59765625" style="30" bestFit="1" customWidth="1"/>
    <col min="6146" max="6391" width="11.3984375" style="30"/>
    <col min="6392" max="6392" width="58.8984375" style="30" customWidth="1"/>
    <col min="6393" max="6393" width="4.69921875" style="30" customWidth="1"/>
    <col min="6394" max="6394" width="22" style="30" customWidth="1"/>
    <col min="6395" max="6395" width="23.59765625" style="30" customWidth="1"/>
    <col min="6396" max="6396" width="4.69921875" style="30" customWidth="1"/>
    <col min="6397" max="6397" width="58.8984375" style="30" customWidth="1"/>
    <col min="6398" max="6398" width="4.69921875" style="30" customWidth="1"/>
    <col min="6399" max="6399" width="28" style="30" customWidth="1"/>
    <col min="6400" max="6400" width="23.59765625" style="30" customWidth="1"/>
    <col min="6401" max="6401" width="15.59765625" style="30" bestFit="1" customWidth="1"/>
    <col min="6402" max="6647" width="11.3984375" style="30"/>
    <col min="6648" max="6648" width="58.8984375" style="30" customWidth="1"/>
    <col min="6649" max="6649" width="4.69921875" style="30" customWidth="1"/>
    <col min="6650" max="6650" width="22" style="30" customWidth="1"/>
    <col min="6651" max="6651" width="23.59765625" style="30" customWidth="1"/>
    <col min="6652" max="6652" width="4.69921875" style="30" customWidth="1"/>
    <col min="6653" max="6653" width="58.8984375" style="30" customWidth="1"/>
    <col min="6654" max="6654" width="4.69921875" style="30" customWidth="1"/>
    <col min="6655" max="6655" width="28" style="30" customWidth="1"/>
    <col min="6656" max="6656" width="23.59765625" style="30" customWidth="1"/>
    <col min="6657" max="6657" width="15.59765625" style="30" bestFit="1" customWidth="1"/>
    <col min="6658" max="6903" width="11.3984375" style="30"/>
    <col min="6904" max="6904" width="58.8984375" style="30" customWidth="1"/>
    <col min="6905" max="6905" width="4.69921875" style="30" customWidth="1"/>
    <col min="6906" max="6906" width="22" style="30" customWidth="1"/>
    <col min="6907" max="6907" width="23.59765625" style="30" customWidth="1"/>
    <col min="6908" max="6908" width="4.69921875" style="30" customWidth="1"/>
    <col min="6909" max="6909" width="58.8984375" style="30" customWidth="1"/>
    <col min="6910" max="6910" width="4.69921875" style="30" customWidth="1"/>
    <col min="6911" max="6911" width="28" style="30" customWidth="1"/>
    <col min="6912" max="6912" width="23.59765625" style="30" customWidth="1"/>
    <col min="6913" max="6913" width="15.59765625" style="30" bestFit="1" customWidth="1"/>
    <col min="6914" max="7159" width="11.3984375" style="30"/>
    <col min="7160" max="7160" width="58.8984375" style="30" customWidth="1"/>
    <col min="7161" max="7161" width="4.69921875" style="30" customWidth="1"/>
    <col min="7162" max="7162" width="22" style="30" customWidth="1"/>
    <col min="7163" max="7163" width="23.59765625" style="30" customWidth="1"/>
    <col min="7164" max="7164" width="4.69921875" style="30" customWidth="1"/>
    <col min="7165" max="7165" width="58.8984375" style="30" customWidth="1"/>
    <col min="7166" max="7166" width="4.69921875" style="30" customWidth="1"/>
    <col min="7167" max="7167" width="28" style="30" customWidth="1"/>
    <col min="7168" max="7168" width="23.59765625" style="30" customWidth="1"/>
    <col min="7169" max="7169" width="15.59765625" style="30" bestFit="1" customWidth="1"/>
    <col min="7170" max="7415" width="11.3984375" style="30"/>
    <col min="7416" max="7416" width="58.8984375" style="30" customWidth="1"/>
    <col min="7417" max="7417" width="4.69921875" style="30" customWidth="1"/>
    <col min="7418" max="7418" width="22" style="30" customWidth="1"/>
    <col min="7419" max="7419" width="23.59765625" style="30" customWidth="1"/>
    <col min="7420" max="7420" width="4.69921875" style="30" customWidth="1"/>
    <col min="7421" max="7421" width="58.8984375" style="30" customWidth="1"/>
    <col min="7422" max="7422" width="4.69921875" style="30" customWidth="1"/>
    <col min="7423" max="7423" width="28" style="30" customWidth="1"/>
    <col min="7424" max="7424" width="23.59765625" style="30" customWidth="1"/>
    <col min="7425" max="7425" width="15.59765625" style="30" bestFit="1" customWidth="1"/>
    <col min="7426" max="7671" width="11.3984375" style="30"/>
    <col min="7672" max="7672" width="58.8984375" style="30" customWidth="1"/>
    <col min="7673" max="7673" width="4.69921875" style="30" customWidth="1"/>
    <col min="7674" max="7674" width="22" style="30" customWidth="1"/>
    <col min="7675" max="7675" width="23.59765625" style="30" customWidth="1"/>
    <col min="7676" max="7676" width="4.69921875" style="30" customWidth="1"/>
    <col min="7677" max="7677" width="58.8984375" style="30" customWidth="1"/>
    <col min="7678" max="7678" width="4.69921875" style="30" customWidth="1"/>
    <col min="7679" max="7679" width="28" style="30" customWidth="1"/>
    <col min="7680" max="7680" width="23.59765625" style="30" customWidth="1"/>
    <col min="7681" max="7681" width="15.59765625" style="30" bestFit="1" customWidth="1"/>
    <col min="7682" max="7927" width="11.3984375" style="30"/>
    <col min="7928" max="7928" width="58.8984375" style="30" customWidth="1"/>
    <col min="7929" max="7929" width="4.69921875" style="30" customWidth="1"/>
    <col min="7930" max="7930" width="22" style="30" customWidth="1"/>
    <col min="7931" max="7931" width="23.59765625" style="30" customWidth="1"/>
    <col min="7932" max="7932" width="4.69921875" style="30" customWidth="1"/>
    <col min="7933" max="7933" width="58.8984375" style="30" customWidth="1"/>
    <col min="7934" max="7934" width="4.69921875" style="30" customWidth="1"/>
    <col min="7935" max="7935" width="28" style="30" customWidth="1"/>
    <col min="7936" max="7936" width="23.59765625" style="30" customWidth="1"/>
    <col min="7937" max="7937" width="15.59765625" style="30" bestFit="1" customWidth="1"/>
    <col min="7938" max="8183" width="11.3984375" style="30"/>
    <col min="8184" max="8184" width="58.8984375" style="30" customWidth="1"/>
    <col min="8185" max="8185" width="4.69921875" style="30" customWidth="1"/>
    <col min="8186" max="8186" width="22" style="30" customWidth="1"/>
    <col min="8187" max="8187" width="23.59765625" style="30" customWidth="1"/>
    <col min="8188" max="8188" width="4.69921875" style="30" customWidth="1"/>
    <col min="8189" max="8189" width="58.8984375" style="30" customWidth="1"/>
    <col min="8190" max="8190" width="4.69921875" style="30" customWidth="1"/>
    <col min="8191" max="8191" width="28" style="30" customWidth="1"/>
    <col min="8192" max="8192" width="23.59765625" style="30" customWidth="1"/>
    <col min="8193" max="8193" width="15.59765625" style="30" bestFit="1" customWidth="1"/>
    <col min="8194" max="8439" width="11.3984375" style="30"/>
    <col min="8440" max="8440" width="58.8984375" style="30" customWidth="1"/>
    <col min="8441" max="8441" width="4.69921875" style="30" customWidth="1"/>
    <col min="8442" max="8442" width="22" style="30" customWidth="1"/>
    <col min="8443" max="8443" width="23.59765625" style="30" customWidth="1"/>
    <col min="8444" max="8444" width="4.69921875" style="30" customWidth="1"/>
    <col min="8445" max="8445" width="58.8984375" style="30" customWidth="1"/>
    <col min="8446" max="8446" width="4.69921875" style="30" customWidth="1"/>
    <col min="8447" max="8447" width="28" style="30" customWidth="1"/>
    <col min="8448" max="8448" width="23.59765625" style="30" customWidth="1"/>
    <col min="8449" max="8449" width="15.59765625" style="30" bestFit="1" customWidth="1"/>
    <col min="8450" max="8695" width="11.3984375" style="30"/>
    <col min="8696" max="8696" width="58.8984375" style="30" customWidth="1"/>
    <col min="8697" max="8697" width="4.69921875" style="30" customWidth="1"/>
    <col min="8698" max="8698" width="22" style="30" customWidth="1"/>
    <col min="8699" max="8699" width="23.59765625" style="30" customWidth="1"/>
    <col min="8700" max="8700" width="4.69921875" style="30" customWidth="1"/>
    <col min="8701" max="8701" width="58.8984375" style="30" customWidth="1"/>
    <col min="8702" max="8702" width="4.69921875" style="30" customWidth="1"/>
    <col min="8703" max="8703" width="28" style="30" customWidth="1"/>
    <col min="8704" max="8704" width="23.59765625" style="30" customWidth="1"/>
    <col min="8705" max="8705" width="15.59765625" style="30" bestFit="1" customWidth="1"/>
    <col min="8706" max="8951" width="11.3984375" style="30"/>
    <col min="8952" max="8952" width="58.8984375" style="30" customWidth="1"/>
    <col min="8953" max="8953" width="4.69921875" style="30" customWidth="1"/>
    <col min="8954" max="8954" width="22" style="30" customWidth="1"/>
    <col min="8955" max="8955" width="23.59765625" style="30" customWidth="1"/>
    <col min="8956" max="8956" width="4.69921875" style="30" customWidth="1"/>
    <col min="8957" max="8957" width="58.8984375" style="30" customWidth="1"/>
    <col min="8958" max="8958" width="4.69921875" style="30" customWidth="1"/>
    <col min="8959" max="8959" width="28" style="30" customWidth="1"/>
    <col min="8960" max="8960" width="23.59765625" style="30" customWidth="1"/>
    <col min="8961" max="8961" width="15.59765625" style="30" bestFit="1" customWidth="1"/>
    <col min="8962" max="9207" width="11.3984375" style="30"/>
    <col min="9208" max="9208" width="58.8984375" style="30" customWidth="1"/>
    <col min="9209" max="9209" width="4.69921875" style="30" customWidth="1"/>
    <col min="9210" max="9210" width="22" style="30" customWidth="1"/>
    <col min="9211" max="9211" width="23.59765625" style="30" customWidth="1"/>
    <col min="9212" max="9212" width="4.69921875" style="30" customWidth="1"/>
    <col min="9213" max="9213" width="58.8984375" style="30" customWidth="1"/>
    <col min="9214" max="9214" width="4.69921875" style="30" customWidth="1"/>
    <col min="9215" max="9215" width="28" style="30" customWidth="1"/>
    <col min="9216" max="9216" width="23.59765625" style="30" customWidth="1"/>
    <col min="9217" max="9217" width="15.59765625" style="30" bestFit="1" customWidth="1"/>
    <col min="9218" max="9463" width="11.3984375" style="30"/>
    <col min="9464" max="9464" width="58.8984375" style="30" customWidth="1"/>
    <col min="9465" max="9465" width="4.69921875" style="30" customWidth="1"/>
    <col min="9466" max="9466" width="22" style="30" customWidth="1"/>
    <col min="9467" max="9467" width="23.59765625" style="30" customWidth="1"/>
    <col min="9468" max="9468" width="4.69921875" style="30" customWidth="1"/>
    <col min="9469" max="9469" width="58.8984375" style="30" customWidth="1"/>
    <col min="9470" max="9470" width="4.69921875" style="30" customWidth="1"/>
    <col min="9471" max="9471" width="28" style="30" customWidth="1"/>
    <col min="9472" max="9472" width="23.59765625" style="30" customWidth="1"/>
    <col min="9473" max="9473" width="15.59765625" style="30" bestFit="1" customWidth="1"/>
    <col min="9474" max="9719" width="11.3984375" style="30"/>
    <col min="9720" max="9720" width="58.8984375" style="30" customWidth="1"/>
    <col min="9721" max="9721" width="4.69921875" style="30" customWidth="1"/>
    <col min="9722" max="9722" width="22" style="30" customWidth="1"/>
    <col min="9723" max="9723" width="23.59765625" style="30" customWidth="1"/>
    <col min="9724" max="9724" width="4.69921875" style="30" customWidth="1"/>
    <col min="9725" max="9725" width="58.8984375" style="30" customWidth="1"/>
    <col min="9726" max="9726" width="4.69921875" style="30" customWidth="1"/>
    <col min="9727" max="9727" width="28" style="30" customWidth="1"/>
    <col min="9728" max="9728" width="23.59765625" style="30" customWidth="1"/>
    <col min="9729" max="9729" width="15.59765625" style="30" bestFit="1" customWidth="1"/>
    <col min="9730" max="9975" width="11.3984375" style="30"/>
    <col min="9976" max="9976" width="58.8984375" style="30" customWidth="1"/>
    <col min="9977" max="9977" width="4.69921875" style="30" customWidth="1"/>
    <col min="9978" max="9978" width="22" style="30" customWidth="1"/>
    <col min="9979" max="9979" width="23.59765625" style="30" customWidth="1"/>
    <col min="9980" max="9980" width="4.69921875" style="30" customWidth="1"/>
    <col min="9981" max="9981" width="58.8984375" style="30" customWidth="1"/>
    <col min="9982" max="9982" width="4.69921875" style="30" customWidth="1"/>
    <col min="9983" max="9983" width="28" style="30" customWidth="1"/>
    <col min="9984" max="9984" width="23.59765625" style="30" customWidth="1"/>
    <col min="9985" max="9985" width="15.59765625" style="30" bestFit="1" customWidth="1"/>
    <col min="9986" max="10231" width="11.3984375" style="30"/>
    <col min="10232" max="10232" width="58.8984375" style="30" customWidth="1"/>
    <col min="10233" max="10233" width="4.69921875" style="30" customWidth="1"/>
    <col min="10234" max="10234" width="22" style="30" customWidth="1"/>
    <col min="10235" max="10235" width="23.59765625" style="30" customWidth="1"/>
    <col min="10236" max="10236" width="4.69921875" style="30" customWidth="1"/>
    <col min="10237" max="10237" width="58.8984375" style="30" customWidth="1"/>
    <col min="10238" max="10238" width="4.69921875" style="30" customWidth="1"/>
    <col min="10239" max="10239" width="28" style="30" customWidth="1"/>
    <col min="10240" max="10240" width="23.59765625" style="30" customWidth="1"/>
    <col min="10241" max="10241" width="15.59765625" style="30" bestFit="1" customWidth="1"/>
    <col min="10242" max="10487" width="11.3984375" style="30"/>
    <col min="10488" max="10488" width="58.8984375" style="30" customWidth="1"/>
    <col min="10489" max="10489" width="4.69921875" style="30" customWidth="1"/>
    <col min="10490" max="10490" width="22" style="30" customWidth="1"/>
    <col min="10491" max="10491" width="23.59765625" style="30" customWidth="1"/>
    <col min="10492" max="10492" width="4.69921875" style="30" customWidth="1"/>
    <col min="10493" max="10493" width="58.8984375" style="30" customWidth="1"/>
    <col min="10494" max="10494" width="4.69921875" style="30" customWidth="1"/>
    <col min="10495" max="10495" width="28" style="30" customWidth="1"/>
    <col min="10496" max="10496" width="23.59765625" style="30" customWidth="1"/>
    <col min="10497" max="10497" width="15.59765625" style="30" bestFit="1" customWidth="1"/>
    <col min="10498" max="10743" width="11.3984375" style="30"/>
    <col min="10744" max="10744" width="58.8984375" style="30" customWidth="1"/>
    <col min="10745" max="10745" width="4.69921875" style="30" customWidth="1"/>
    <col min="10746" max="10746" width="22" style="30" customWidth="1"/>
    <col min="10747" max="10747" width="23.59765625" style="30" customWidth="1"/>
    <col min="10748" max="10748" width="4.69921875" style="30" customWidth="1"/>
    <col min="10749" max="10749" width="58.8984375" style="30" customWidth="1"/>
    <col min="10750" max="10750" width="4.69921875" style="30" customWidth="1"/>
    <col min="10751" max="10751" width="28" style="30" customWidth="1"/>
    <col min="10752" max="10752" width="23.59765625" style="30" customWidth="1"/>
    <col min="10753" max="10753" width="15.59765625" style="30" bestFit="1" customWidth="1"/>
    <col min="10754" max="10999" width="11.3984375" style="30"/>
    <col min="11000" max="11000" width="58.8984375" style="30" customWidth="1"/>
    <col min="11001" max="11001" width="4.69921875" style="30" customWidth="1"/>
    <col min="11002" max="11002" width="22" style="30" customWidth="1"/>
    <col min="11003" max="11003" width="23.59765625" style="30" customWidth="1"/>
    <col min="11004" max="11004" width="4.69921875" style="30" customWidth="1"/>
    <col min="11005" max="11005" width="58.8984375" style="30" customWidth="1"/>
    <col min="11006" max="11006" width="4.69921875" style="30" customWidth="1"/>
    <col min="11007" max="11007" width="28" style="30" customWidth="1"/>
    <col min="11008" max="11008" width="23.59765625" style="30" customWidth="1"/>
    <col min="11009" max="11009" width="15.59765625" style="30" bestFit="1" customWidth="1"/>
    <col min="11010" max="11255" width="11.3984375" style="30"/>
    <col min="11256" max="11256" width="58.8984375" style="30" customWidth="1"/>
    <col min="11257" max="11257" width="4.69921875" style="30" customWidth="1"/>
    <col min="11258" max="11258" width="22" style="30" customWidth="1"/>
    <col min="11259" max="11259" width="23.59765625" style="30" customWidth="1"/>
    <col min="11260" max="11260" width="4.69921875" style="30" customWidth="1"/>
    <col min="11261" max="11261" width="58.8984375" style="30" customWidth="1"/>
    <col min="11262" max="11262" width="4.69921875" style="30" customWidth="1"/>
    <col min="11263" max="11263" width="28" style="30" customWidth="1"/>
    <col min="11264" max="11264" width="23.59765625" style="30" customWidth="1"/>
    <col min="11265" max="11265" width="15.59765625" style="30" bestFit="1" customWidth="1"/>
    <col min="11266" max="11511" width="11.3984375" style="30"/>
    <col min="11512" max="11512" width="58.8984375" style="30" customWidth="1"/>
    <col min="11513" max="11513" width="4.69921875" style="30" customWidth="1"/>
    <col min="11514" max="11514" width="22" style="30" customWidth="1"/>
    <col min="11515" max="11515" width="23.59765625" style="30" customWidth="1"/>
    <col min="11516" max="11516" width="4.69921875" style="30" customWidth="1"/>
    <col min="11517" max="11517" width="58.8984375" style="30" customWidth="1"/>
    <col min="11518" max="11518" width="4.69921875" style="30" customWidth="1"/>
    <col min="11519" max="11519" width="28" style="30" customWidth="1"/>
    <col min="11520" max="11520" width="23.59765625" style="30" customWidth="1"/>
    <col min="11521" max="11521" width="15.59765625" style="30" bestFit="1" customWidth="1"/>
    <col min="11522" max="11767" width="11.3984375" style="30"/>
    <col min="11768" max="11768" width="58.8984375" style="30" customWidth="1"/>
    <col min="11769" max="11769" width="4.69921875" style="30" customWidth="1"/>
    <col min="11770" max="11770" width="22" style="30" customWidth="1"/>
    <col min="11771" max="11771" width="23.59765625" style="30" customWidth="1"/>
    <col min="11772" max="11772" width="4.69921875" style="30" customWidth="1"/>
    <col min="11773" max="11773" width="58.8984375" style="30" customWidth="1"/>
    <col min="11774" max="11774" width="4.69921875" style="30" customWidth="1"/>
    <col min="11775" max="11775" width="28" style="30" customWidth="1"/>
    <col min="11776" max="11776" width="23.59765625" style="30" customWidth="1"/>
    <col min="11777" max="11777" width="15.59765625" style="30" bestFit="1" customWidth="1"/>
    <col min="11778" max="12023" width="11.3984375" style="30"/>
    <col min="12024" max="12024" width="58.8984375" style="30" customWidth="1"/>
    <col min="12025" max="12025" width="4.69921875" style="30" customWidth="1"/>
    <col min="12026" max="12026" width="22" style="30" customWidth="1"/>
    <col min="12027" max="12027" width="23.59765625" style="30" customWidth="1"/>
    <col min="12028" max="12028" width="4.69921875" style="30" customWidth="1"/>
    <col min="12029" max="12029" width="58.8984375" style="30" customWidth="1"/>
    <col min="12030" max="12030" width="4.69921875" style="30" customWidth="1"/>
    <col min="12031" max="12031" width="28" style="30" customWidth="1"/>
    <col min="12032" max="12032" width="23.59765625" style="30" customWidth="1"/>
    <col min="12033" max="12033" width="15.59765625" style="30" bestFit="1" customWidth="1"/>
    <col min="12034" max="12279" width="11.3984375" style="30"/>
    <col min="12280" max="12280" width="58.8984375" style="30" customWidth="1"/>
    <col min="12281" max="12281" width="4.69921875" style="30" customWidth="1"/>
    <col min="12282" max="12282" width="22" style="30" customWidth="1"/>
    <col min="12283" max="12283" width="23.59765625" style="30" customWidth="1"/>
    <col min="12284" max="12284" width="4.69921875" style="30" customWidth="1"/>
    <col min="12285" max="12285" width="58.8984375" style="30" customWidth="1"/>
    <col min="12286" max="12286" width="4.69921875" style="30" customWidth="1"/>
    <col min="12287" max="12287" width="28" style="30" customWidth="1"/>
    <col min="12288" max="12288" width="23.59765625" style="30" customWidth="1"/>
    <col min="12289" max="12289" width="15.59765625" style="30" bestFit="1" customWidth="1"/>
    <col min="12290" max="12535" width="11.3984375" style="30"/>
    <col min="12536" max="12536" width="58.8984375" style="30" customWidth="1"/>
    <col min="12537" max="12537" width="4.69921875" style="30" customWidth="1"/>
    <col min="12538" max="12538" width="22" style="30" customWidth="1"/>
    <col min="12539" max="12539" width="23.59765625" style="30" customWidth="1"/>
    <col min="12540" max="12540" width="4.69921875" style="30" customWidth="1"/>
    <col min="12541" max="12541" width="58.8984375" style="30" customWidth="1"/>
    <col min="12542" max="12542" width="4.69921875" style="30" customWidth="1"/>
    <col min="12543" max="12543" width="28" style="30" customWidth="1"/>
    <col min="12544" max="12544" width="23.59765625" style="30" customWidth="1"/>
    <col min="12545" max="12545" width="15.59765625" style="30" bestFit="1" customWidth="1"/>
    <col min="12546" max="12791" width="11.3984375" style="30"/>
    <col min="12792" max="12792" width="58.8984375" style="30" customWidth="1"/>
    <col min="12793" max="12793" width="4.69921875" style="30" customWidth="1"/>
    <col min="12794" max="12794" width="22" style="30" customWidth="1"/>
    <col min="12795" max="12795" width="23.59765625" style="30" customWidth="1"/>
    <col min="12796" max="12796" width="4.69921875" style="30" customWidth="1"/>
    <col min="12797" max="12797" width="58.8984375" style="30" customWidth="1"/>
    <col min="12798" max="12798" width="4.69921875" style="30" customWidth="1"/>
    <col min="12799" max="12799" width="28" style="30" customWidth="1"/>
    <col min="12800" max="12800" width="23.59765625" style="30" customWidth="1"/>
    <col min="12801" max="12801" width="15.59765625" style="30" bestFit="1" customWidth="1"/>
    <col min="12802" max="13047" width="11.3984375" style="30"/>
    <col min="13048" max="13048" width="58.8984375" style="30" customWidth="1"/>
    <col min="13049" max="13049" width="4.69921875" style="30" customWidth="1"/>
    <col min="13050" max="13050" width="22" style="30" customWidth="1"/>
    <col min="13051" max="13051" width="23.59765625" style="30" customWidth="1"/>
    <col min="13052" max="13052" width="4.69921875" style="30" customWidth="1"/>
    <col min="13053" max="13053" width="58.8984375" style="30" customWidth="1"/>
    <col min="13054" max="13054" width="4.69921875" style="30" customWidth="1"/>
    <col min="13055" max="13055" width="28" style="30" customWidth="1"/>
    <col min="13056" max="13056" width="23.59765625" style="30" customWidth="1"/>
    <col min="13057" max="13057" width="15.59765625" style="30" bestFit="1" customWidth="1"/>
    <col min="13058" max="13303" width="11.3984375" style="30"/>
    <col min="13304" max="13304" width="58.8984375" style="30" customWidth="1"/>
    <col min="13305" max="13305" width="4.69921875" style="30" customWidth="1"/>
    <col min="13306" max="13306" width="22" style="30" customWidth="1"/>
    <col min="13307" max="13307" width="23.59765625" style="30" customWidth="1"/>
    <col min="13308" max="13308" width="4.69921875" style="30" customWidth="1"/>
    <col min="13309" max="13309" width="58.8984375" style="30" customWidth="1"/>
    <col min="13310" max="13310" width="4.69921875" style="30" customWidth="1"/>
    <col min="13311" max="13311" width="28" style="30" customWidth="1"/>
    <col min="13312" max="13312" width="23.59765625" style="30" customWidth="1"/>
    <col min="13313" max="13313" width="15.59765625" style="30" bestFit="1" customWidth="1"/>
    <col min="13314" max="13559" width="11.3984375" style="30"/>
    <col min="13560" max="13560" width="58.8984375" style="30" customWidth="1"/>
    <col min="13561" max="13561" width="4.69921875" style="30" customWidth="1"/>
    <col min="13562" max="13562" width="22" style="30" customWidth="1"/>
    <col min="13563" max="13563" width="23.59765625" style="30" customWidth="1"/>
    <col min="13564" max="13564" width="4.69921875" style="30" customWidth="1"/>
    <col min="13565" max="13565" width="58.8984375" style="30" customWidth="1"/>
    <col min="13566" max="13566" width="4.69921875" style="30" customWidth="1"/>
    <col min="13567" max="13567" width="28" style="30" customWidth="1"/>
    <col min="13568" max="13568" width="23.59765625" style="30" customWidth="1"/>
    <col min="13569" max="13569" width="15.59765625" style="30" bestFit="1" customWidth="1"/>
    <col min="13570" max="13815" width="11.3984375" style="30"/>
    <col min="13816" max="13816" width="58.8984375" style="30" customWidth="1"/>
    <col min="13817" max="13817" width="4.69921875" style="30" customWidth="1"/>
    <col min="13818" max="13818" width="22" style="30" customWidth="1"/>
    <col min="13819" max="13819" width="23.59765625" style="30" customWidth="1"/>
    <col min="13820" max="13820" width="4.69921875" style="30" customWidth="1"/>
    <col min="13821" max="13821" width="58.8984375" style="30" customWidth="1"/>
    <col min="13822" max="13822" width="4.69921875" style="30" customWidth="1"/>
    <col min="13823" max="13823" width="28" style="30" customWidth="1"/>
    <col min="13824" max="13824" width="23.59765625" style="30" customWidth="1"/>
    <col min="13825" max="13825" width="15.59765625" style="30" bestFit="1" customWidth="1"/>
    <col min="13826" max="14071" width="11.3984375" style="30"/>
    <col min="14072" max="14072" width="58.8984375" style="30" customWidth="1"/>
    <col min="14073" max="14073" width="4.69921875" style="30" customWidth="1"/>
    <col min="14074" max="14074" width="22" style="30" customWidth="1"/>
    <col min="14075" max="14075" width="23.59765625" style="30" customWidth="1"/>
    <col min="14076" max="14076" width="4.69921875" style="30" customWidth="1"/>
    <col min="14077" max="14077" width="58.8984375" style="30" customWidth="1"/>
    <col min="14078" max="14078" width="4.69921875" style="30" customWidth="1"/>
    <col min="14079" max="14079" width="28" style="30" customWidth="1"/>
    <col min="14080" max="14080" width="23.59765625" style="30" customWidth="1"/>
    <col min="14081" max="14081" width="15.59765625" style="30" bestFit="1" customWidth="1"/>
    <col min="14082" max="14327" width="11.3984375" style="30"/>
    <col min="14328" max="14328" width="58.8984375" style="30" customWidth="1"/>
    <col min="14329" max="14329" width="4.69921875" style="30" customWidth="1"/>
    <col min="14330" max="14330" width="22" style="30" customWidth="1"/>
    <col min="14331" max="14331" width="23.59765625" style="30" customWidth="1"/>
    <col min="14332" max="14332" width="4.69921875" style="30" customWidth="1"/>
    <col min="14333" max="14333" width="58.8984375" style="30" customWidth="1"/>
    <col min="14334" max="14334" width="4.69921875" style="30" customWidth="1"/>
    <col min="14335" max="14335" width="28" style="30" customWidth="1"/>
    <col min="14336" max="14336" width="23.59765625" style="30" customWidth="1"/>
    <col min="14337" max="14337" width="15.59765625" style="30" bestFit="1" customWidth="1"/>
    <col min="14338" max="14583" width="11.3984375" style="30"/>
    <col min="14584" max="14584" width="58.8984375" style="30" customWidth="1"/>
    <col min="14585" max="14585" width="4.69921875" style="30" customWidth="1"/>
    <col min="14586" max="14586" width="22" style="30" customWidth="1"/>
    <col min="14587" max="14587" width="23.59765625" style="30" customWidth="1"/>
    <col min="14588" max="14588" width="4.69921875" style="30" customWidth="1"/>
    <col min="14589" max="14589" width="58.8984375" style="30" customWidth="1"/>
    <col min="14590" max="14590" width="4.69921875" style="30" customWidth="1"/>
    <col min="14591" max="14591" width="28" style="30" customWidth="1"/>
    <col min="14592" max="14592" width="23.59765625" style="30" customWidth="1"/>
    <col min="14593" max="14593" width="15.59765625" style="30" bestFit="1" customWidth="1"/>
    <col min="14594" max="14839" width="11.3984375" style="30"/>
    <col min="14840" max="14840" width="58.8984375" style="30" customWidth="1"/>
    <col min="14841" max="14841" width="4.69921875" style="30" customWidth="1"/>
    <col min="14842" max="14842" width="22" style="30" customWidth="1"/>
    <col min="14843" max="14843" width="23.59765625" style="30" customWidth="1"/>
    <col min="14844" max="14844" width="4.69921875" style="30" customWidth="1"/>
    <col min="14845" max="14845" width="58.8984375" style="30" customWidth="1"/>
    <col min="14846" max="14846" width="4.69921875" style="30" customWidth="1"/>
    <col min="14847" max="14847" width="28" style="30" customWidth="1"/>
    <col min="14848" max="14848" width="23.59765625" style="30" customWidth="1"/>
    <col min="14849" max="14849" width="15.59765625" style="30" bestFit="1" customWidth="1"/>
    <col min="14850" max="15095" width="11.3984375" style="30"/>
    <col min="15096" max="15096" width="58.8984375" style="30" customWidth="1"/>
    <col min="15097" max="15097" width="4.69921875" style="30" customWidth="1"/>
    <col min="15098" max="15098" width="22" style="30" customWidth="1"/>
    <col min="15099" max="15099" width="23.59765625" style="30" customWidth="1"/>
    <col min="15100" max="15100" width="4.69921875" style="30" customWidth="1"/>
    <col min="15101" max="15101" width="58.8984375" style="30" customWidth="1"/>
    <col min="15102" max="15102" width="4.69921875" style="30" customWidth="1"/>
    <col min="15103" max="15103" width="28" style="30" customWidth="1"/>
    <col min="15104" max="15104" width="23.59765625" style="30" customWidth="1"/>
    <col min="15105" max="15105" width="15.59765625" style="30" bestFit="1" customWidth="1"/>
    <col min="15106" max="15351" width="11.3984375" style="30"/>
    <col min="15352" max="15352" width="58.8984375" style="30" customWidth="1"/>
    <col min="15353" max="15353" width="4.69921875" style="30" customWidth="1"/>
    <col min="15354" max="15354" width="22" style="30" customWidth="1"/>
    <col min="15355" max="15355" width="23.59765625" style="30" customWidth="1"/>
    <col min="15356" max="15356" width="4.69921875" style="30" customWidth="1"/>
    <col min="15357" max="15357" width="58.8984375" style="30" customWidth="1"/>
    <col min="15358" max="15358" width="4.69921875" style="30" customWidth="1"/>
    <col min="15359" max="15359" width="28" style="30" customWidth="1"/>
    <col min="15360" max="15360" width="23.59765625" style="30" customWidth="1"/>
    <col min="15361" max="15361" width="15.59765625" style="30" bestFit="1" customWidth="1"/>
    <col min="15362" max="15607" width="11.3984375" style="30"/>
    <col min="15608" max="15608" width="58.8984375" style="30" customWidth="1"/>
    <col min="15609" max="15609" width="4.69921875" style="30" customWidth="1"/>
    <col min="15610" max="15610" width="22" style="30" customWidth="1"/>
    <col min="15611" max="15611" width="23.59765625" style="30" customWidth="1"/>
    <col min="15612" max="15612" width="4.69921875" style="30" customWidth="1"/>
    <col min="15613" max="15613" width="58.8984375" style="30" customWidth="1"/>
    <col min="15614" max="15614" width="4.69921875" style="30" customWidth="1"/>
    <col min="15615" max="15615" width="28" style="30" customWidth="1"/>
    <col min="15616" max="15616" width="23.59765625" style="30" customWidth="1"/>
    <col min="15617" max="15617" width="15.59765625" style="30" bestFit="1" customWidth="1"/>
    <col min="15618" max="15863" width="11.3984375" style="30"/>
    <col min="15864" max="15864" width="58.8984375" style="30" customWidth="1"/>
    <col min="15865" max="15865" width="4.69921875" style="30" customWidth="1"/>
    <col min="15866" max="15866" width="22" style="30" customWidth="1"/>
    <col min="15867" max="15867" width="23.59765625" style="30" customWidth="1"/>
    <col min="15868" max="15868" width="4.69921875" style="30" customWidth="1"/>
    <col min="15869" max="15869" width="58.8984375" style="30" customWidth="1"/>
    <col min="15870" max="15870" width="4.69921875" style="30" customWidth="1"/>
    <col min="15871" max="15871" width="28" style="30" customWidth="1"/>
    <col min="15872" max="15872" width="23.59765625" style="30" customWidth="1"/>
    <col min="15873" max="15873" width="15.59765625" style="30" bestFit="1" customWidth="1"/>
    <col min="15874" max="16119" width="11.3984375" style="30"/>
    <col min="16120" max="16120" width="58.8984375" style="30" customWidth="1"/>
    <col min="16121" max="16121" width="4.69921875" style="30" customWidth="1"/>
    <col min="16122" max="16122" width="22" style="30" customWidth="1"/>
    <col min="16123" max="16123" width="23.59765625" style="30" customWidth="1"/>
    <col min="16124" max="16124" width="4.69921875" style="30" customWidth="1"/>
    <col min="16125" max="16125" width="58.8984375" style="30" customWidth="1"/>
    <col min="16126" max="16126" width="4.69921875" style="30" customWidth="1"/>
    <col min="16127" max="16127" width="28" style="30" customWidth="1"/>
    <col min="16128" max="16128" width="23.59765625" style="30" customWidth="1"/>
    <col min="16129" max="16129" width="15.59765625" style="30" bestFit="1" customWidth="1"/>
    <col min="16130" max="16384" width="11.3984375" style="30"/>
  </cols>
  <sheetData>
    <row r="1" spans="2:6" ht="14.4" x14ac:dyDescent="0.3">
      <c r="B1" s="39" t="s">
        <v>60</v>
      </c>
      <c r="C1"/>
      <c r="D1" s="83" t="s">
        <v>59</v>
      </c>
      <c r="E1" s="39" t="s">
        <v>60</v>
      </c>
      <c r="F1"/>
    </row>
    <row r="2" spans="2:6" ht="13.25" x14ac:dyDescent="0.25">
      <c r="B2" s="40" t="s">
        <v>61</v>
      </c>
      <c r="C2" s="41"/>
      <c r="E2" s="40" t="s">
        <v>61</v>
      </c>
      <c r="F2" s="41"/>
    </row>
    <row r="3" spans="2:6" ht="13.25" x14ac:dyDescent="0.25">
      <c r="B3" s="126" t="str">
        <f>+'[1]ESF MENSUAL SIBOIF'!$C$5:$C$5</f>
        <v>Al 30 de junio 2025</v>
      </c>
      <c r="C3" s="126"/>
      <c r="E3" s="126" t="str">
        <f>+'[2]ESF MENSUAL SIBOIF'!$C$5:$C$5</f>
        <v>Al 30 de septiembre 2025</v>
      </c>
      <c r="F3" s="126"/>
    </row>
    <row r="4" spans="2:6" ht="13.25" x14ac:dyDescent="0.25">
      <c r="B4" s="42" t="s">
        <v>62</v>
      </c>
      <c r="C4" s="117"/>
      <c r="D4" s="119"/>
      <c r="E4" s="42" t="s">
        <v>62</v>
      </c>
      <c r="F4" s="42"/>
    </row>
    <row r="5" spans="2:6" x14ac:dyDescent="0.25">
      <c r="B5" s="43"/>
      <c r="C5" s="118"/>
      <c r="D5" s="119"/>
      <c r="E5" s="43"/>
      <c r="F5" s="118"/>
    </row>
    <row r="6" spans="2:6" ht="13.25" x14ac:dyDescent="0.25">
      <c r="B6" s="44" t="s">
        <v>63</v>
      </c>
      <c r="C6" s="45" t="s">
        <v>64</v>
      </c>
      <c r="D6" s="119"/>
      <c r="E6" s="44" t="s">
        <v>63</v>
      </c>
      <c r="F6" s="45" t="s">
        <v>64</v>
      </c>
    </row>
    <row r="7" spans="2:6" x14ac:dyDescent="0.25">
      <c r="B7" s="46" t="s">
        <v>65</v>
      </c>
      <c r="C7" s="47">
        <f>+'[1]ESF MENSUAL SIBOIF'!D9</f>
        <v>212186136.78000003</v>
      </c>
      <c r="D7" s="119"/>
      <c r="E7" s="46" t="s">
        <v>65</v>
      </c>
      <c r="F7" s="47">
        <f>+'[2]ESF MENSUAL SIBOIF'!D9</f>
        <v>395185434.19999993</v>
      </c>
    </row>
    <row r="8" spans="2:6" x14ac:dyDescent="0.25">
      <c r="B8" s="48" t="s">
        <v>66</v>
      </c>
      <c r="C8" s="49">
        <f>+'[1]ESF MENSUAL SIBOIF'!D10</f>
        <v>147072989.97000003</v>
      </c>
      <c r="D8" s="119"/>
      <c r="E8" s="48" t="s">
        <v>66</v>
      </c>
      <c r="F8" s="49">
        <f>+'[2]ESF MENSUAL SIBOIF'!D10</f>
        <v>203386924.40000001</v>
      </c>
    </row>
    <row r="9" spans="2:6" x14ac:dyDescent="0.25">
      <c r="B9" s="50" t="s">
        <v>43</v>
      </c>
      <c r="C9" s="51">
        <f>+'[1]ESF MENSUAL SIBOIF'!D11</f>
        <v>22559990.350000001</v>
      </c>
      <c r="D9" s="119"/>
      <c r="E9" s="50" t="s">
        <v>43</v>
      </c>
      <c r="F9" s="51">
        <f>+'[2]ESF MENSUAL SIBOIF'!D11</f>
        <v>22930692.350000001</v>
      </c>
    </row>
    <row r="10" spans="2:6" x14ac:dyDescent="0.25">
      <c r="B10" s="50" t="s">
        <v>45</v>
      </c>
      <c r="C10" s="51">
        <f>+'[1]ESF MENSUAL SIBOIF'!D12</f>
        <v>0</v>
      </c>
      <c r="E10" s="50" t="s">
        <v>45</v>
      </c>
      <c r="F10" s="51">
        <f>+'[2]ESF MENSUAL SIBOIF'!D12</f>
        <v>0</v>
      </c>
    </row>
    <row r="11" spans="2:6" x14ac:dyDescent="0.25">
      <c r="B11" s="50" t="s">
        <v>67</v>
      </c>
      <c r="C11" s="51">
        <f>+'[1]ESF MENSUAL SIBOIF'!D13</f>
        <v>84554389.820000008</v>
      </c>
      <c r="E11" s="50" t="s">
        <v>67</v>
      </c>
      <c r="F11" s="51">
        <f>+'[2]ESF MENSUAL SIBOIF'!D13</f>
        <v>100665217.65000001</v>
      </c>
    </row>
    <row r="12" spans="2:6" x14ac:dyDescent="0.25">
      <c r="B12" s="50" t="s">
        <v>68</v>
      </c>
      <c r="C12" s="51">
        <f>+'[1]ESF MENSUAL SIBOIF'!D14</f>
        <v>0</v>
      </c>
      <c r="E12" s="50" t="s">
        <v>68</v>
      </c>
      <c r="F12" s="51">
        <f>+'[2]ESF MENSUAL SIBOIF'!D14</f>
        <v>0</v>
      </c>
    </row>
    <row r="13" spans="2:6" x14ac:dyDescent="0.25">
      <c r="B13" s="50" t="s">
        <v>69</v>
      </c>
      <c r="C13" s="51">
        <f>+'[1]ESF MENSUAL SIBOIF'!D15</f>
        <v>39958609.799999997</v>
      </c>
      <c r="E13" s="50" t="s">
        <v>69</v>
      </c>
      <c r="F13" s="51">
        <f>+'[2]ESF MENSUAL SIBOIF'!D15</f>
        <v>79791014.400000006</v>
      </c>
    </row>
    <row r="14" spans="2:6" x14ac:dyDescent="0.25">
      <c r="B14" s="48" t="s">
        <v>70</v>
      </c>
      <c r="C14" s="49">
        <f>+'[1]ESF MENSUAL SIBOIF'!D16</f>
        <v>65113146.809999995</v>
      </c>
      <c r="E14" s="48" t="s">
        <v>70</v>
      </c>
      <c r="F14" s="49">
        <f>+'[2]ESF MENSUAL SIBOIF'!D16</f>
        <v>191798509.79999995</v>
      </c>
    </row>
    <row r="15" spans="2:6" x14ac:dyDescent="0.25">
      <c r="B15" s="50" t="s">
        <v>43</v>
      </c>
      <c r="C15" s="51">
        <f>+'[1]ESF MENSUAL SIBOIF'!D17</f>
        <v>22370964.07</v>
      </c>
      <c r="E15" s="50" t="s">
        <v>43</v>
      </c>
      <c r="F15" s="51">
        <f>+'[2]ESF MENSUAL SIBOIF'!D17</f>
        <v>26031361.109999999</v>
      </c>
    </row>
    <row r="16" spans="2:6" x14ac:dyDescent="0.25">
      <c r="B16" s="50" t="s">
        <v>45</v>
      </c>
      <c r="C16" s="51">
        <f>+'[1]ESF MENSUAL SIBOIF'!D18</f>
        <v>0</v>
      </c>
      <c r="E16" s="50" t="s">
        <v>45</v>
      </c>
      <c r="F16" s="51">
        <f>+'[2]ESF MENSUAL SIBOIF'!D18</f>
        <v>0</v>
      </c>
    </row>
    <row r="17" spans="1:6" x14ac:dyDescent="0.25">
      <c r="B17" s="50" t="s">
        <v>67</v>
      </c>
      <c r="C17" s="51">
        <f>+'[1]ESF MENSUAL SIBOIF'!D19</f>
        <v>42742182.739999995</v>
      </c>
      <c r="E17" s="50" t="s">
        <v>67</v>
      </c>
      <c r="F17" s="51">
        <f>+'[2]ESF MENSUAL SIBOIF'!D19</f>
        <v>165767148.68999997</v>
      </c>
    </row>
    <row r="18" spans="1:6" x14ac:dyDescent="0.25">
      <c r="A18" s="31"/>
      <c r="B18" s="50" t="s">
        <v>68</v>
      </c>
      <c r="C18" s="51">
        <f>+'[1]ESF MENSUAL SIBOIF'!D20</f>
        <v>0</v>
      </c>
      <c r="E18" s="50" t="s">
        <v>68</v>
      </c>
      <c r="F18" s="51">
        <f>+'[2]ESF MENSUAL SIBOIF'!D20</f>
        <v>0</v>
      </c>
    </row>
    <row r="19" spans="1:6" x14ac:dyDescent="0.25">
      <c r="A19" s="32"/>
      <c r="B19" s="50" t="s">
        <v>69</v>
      </c>
      <c r="C19" s="51">
        <f>+'[1]ESF MENSUAL SIBOIF'!D21</f>
        <v>0</v>
      </c>
      <c r="E19" s="50" t="s">
        <v>69</v>
      </c>
      <c r="F19" s="51">
        <f>+'[2]ESF MENSUAL SIBOIF'!D21</f>
        <v>0</v>
      </c>
    </row>
    <row r="20" spans="1:6" x14ac:dyDescent="0.25">
      <c r="B20" s="46" t="s">
        <v>71</v>
      </c>
      <c r="C20" s="47">
        <f>+'[1]ESF MENSUAL SIBOIF'!D22</f>
        <v>0</v>
      </c>
      <c r="E20" s="46" t="s">
        <v>71</v>
      </c>
      <c r="F20" s="47">
        <f>+'[2]ESF MENSUAL SIBOIF'!D22</f>
        <v>0</v>
      </c>
    </row>
    <row r="21" spans="1:6" ht="27.1" customHeight="1" x14ac:dyDescent="0.25">
      <c r="B21" s="52" t="s">
        <v>72</v>
      </c>
      <c r="C21" s="53">
        <f>+'[1]ESF MENSUAL SIBOIF'!D23</f>
        <v>0</v>
      </c>
      <c r="E21" s="52" t="s">
        <v>72</v>
      </c>
      <c r="F21" s="53">
        <f>+'[2]ESF MENSUAL SIBOIF'!D23</f>
        <v>0</v>
      </c>
    </row>
    <row r="22" spans="1:6" x14ac:dyDescent="0.25">
      <c r="B22" s="46" t="s">
        <v>73</v>
      </c>
      <c r="C22" s="47">
        <f>+'[1]ESF MENSUAL SIBOIF'!D24</f>
        <v>2377908698.5299997</v>
      </c>
      <c r="E22" s="46" t="s">
        <v>73</v>
      </c>
      <c r="F22" s="47">
        <f>+'[2]ESF MENSUAL SIBOIF'!D24</f>
        <v>2472274746.9399991</v>
      </c>
    </row>
    <row r="23" spans="1:6" x14ac:dyDescent="0.25">
      <c r="A23" s="31"/>
      <c r="B23" s="54" t="s">
        <v>74</v>
      </c>
      <c r="C23" s="55">
        <f>+'[1]ESF MENSUAL SIBOIF'!D25</f>
        <v>377212.71</v>
      </c>
      <c r="E23" s="54" t="s">
        <v>74</v>
      </c>
      <c r="F23" s="55">
        <f>+'[2]ESF MENSUAL SIBOIF'!D25</f>
        <v>382064.7</v>
      </c>
    </row>
    <row r="24" spans="1:6" x14ac:dyDescent="0.25">
      <c r="B24" s="56" t="s">
        <v>75</v>
      </c>
      <c r="C24" s="57">
        <f>+'[1]ESF MENSUAL SIBOIF'!D26</f>
        <v>2377531485.8199997</v>
      </c>
      <c r="E24" s="56" t="s">
        <v>75</v>
      </c>
      <c r="F24" s="57">
        <f>+'[2]ESF MENSUAL SIBOIF'!D26</f>
        <v>2471892682.2399993</v>
      </c>
    </row>
    <row r="25" spans="1:6" x14ac:dyDescent="0.25">
      <c r="A25" s="32"/>
      <c r="B25" s="58" t="s">
        <v>76</v>
      </c>
      <c r="C25" s="59">
        <f>+'[1]ESF MENSUAL SIBOIF'!D27</f>
        <v>2352119983.77</v>
      </c>
      <c r="E25" s="58" t="s">
        <v>76</v>
      </c>
      <c r="F25" s="59">
        <f>+'[2]ESF MENSUAL SIBOIF'!D27</f>
        <v>2444456655.75</v>
      </c>
    </row>
    <row r="26" spans="1:6" x14ac:dyDescent="0.25">
      <c r="B26" s="58" t="s">
        <v>77</v>
      </c>
      <c r="C26" s="59">
        <f>+'[1]ESF MENSUAL SIBOIF'!D28</f>
        <v>0</v>
      </c>
      <c r="E26" s="58" t="s">
        <v>77</v>
      </c>
      <c r="F26" s="59">
        <f>+'[2]ESF MENSUAL SIBOIF'!D28</f>
        <v>0</v>
      </c>
    </row>
    <row r="27" spans="1:6" x14ac:dyDescent="0.25">
      <c r="A27" s="32"/>
      <c r="B27" s="58" t="s">
        <v>78</v>
      </c>
      <c r="C27" s="59">
        <f>+'[1]ESF MENSUAL SIBOIF'!D29</f>
        <v>65763762.420000002</v>
      </c>
      <c r="E27" s="58" t="s">
        <v>78</v>
      </c>
      <c r="F27" s="59">
        <f>+'[2]ESF MENSUAL SIBOIF'!D29</f>
        <v>64368350.179999992</v>
      </c>
    </row>
    <row r="28" spans="1:6" x14ac:dyDescent="0.25">
      <c r="B28" s="58" t="s">
        <v>79</v>
      </c>
      <c r="C28" s="59">
        <f>+'[1]ESF MENSUAL SIBOIF'!D30</f>
        <v>44534497.920000002</v>
      </c>
      <c r="E28" s="58" t="s">
        <v>79</v>
      </c>
      <c r="F28" s="59">
        <f>+'[2]ESF MENSUAL SIBOIF'!D30</f>
        <v>53180504.429999992</v>
      </c>
    </row>
    <row r="29" spans="1:6" x14ac:dyDescent="0.25">
      <c r="A29" s="32"/>
      <c r="B29" s="58" t="s">
        <v>80</v>
      </c>
      <c r="C29" s="59">
        <f>+'[1]ESF MENSUAL SIBOIF'!D31</f>
        <v>0</v>
      </c>
      <c r="E29" s="58" t="s">
        <v>80</v>
      </c>
      <c r="F29" s="59">
        <f>+'[2]ESF MENSUAL SIBOIF'!D31</f>
        <v>0</v>
      </c>
    </row>
    <row r="30" spans="1:6" x14ac:dyDescent="0.25">
      <c r="A30" s="32"/>
      <c r="B30" s="60" t="s">
        <v>150</v>
      </c>
      <c r="C30" s="61">
        <f>+'[1]ESF MENSUAL SIBOIF'!D32</f>
        <v>-8137274.3599999994</v>
      </c>
      <c r="E30" s="60" t="s">
        <v>150</v>
      </c>
      <c r="F30" s="61">
        <f>+'[2]ESF MENSUAL SIBOIF'!D32</f>
        <v>-9130875.0899999999</v>
      </c>
    </row>
    <row r="31" spans="1:6" x14ac:dyDescent="0.25">
      <c r="B31" s="60" t="s">
        <v>51</v>
      </c>
      <c r="C31" s="61">
        <f>+'[1]ESF MENSUAL SIBOIF'!D33</f>
        <v>48844556.139999993</v>
      </c>
      <c r="E31" s="60" t="s">
        <v>51</v>
      </c>
      <c r="F31" s="61">
        <f>+'[2]ESF MENSUAL SIBOIF'!D33</f>
        <v>50584581.770000003</v>
      </c>
    </row>
    <row r="32" spans="1:6" x14ac:dyDescent="0.25">
      <c r="B32" s="58" t="s">
        <v>81</v>
      </c>
      <c r="C32" s="59">
        <f>+'[1]ESF MENSUAL SIBOIF'!D34</f>
        <v>-125594040.07000001</v>
      </c>
      <c r="E32" s="58" t="s">
        <v>81</v>
      </c>
      <c r="F32" s="59">
        <f>+'[2]ESF MENSUAL SIBOIF'!D34</f>
        <v>-131566534.80000001</v>
      </c>
    </row>
    <row r="33" spans="1:6" x14ac:dyDescent="0.25">
      <c r="B33" s="46" t="s">
        <v>82</v>
      </c>
      <c r="C33" s="47">
        <f>+'[1]ESF MENSUAL SIBOIF'!D35</f>
        <v>17922069.879999995</v>
      </c>
      <c r="E33" s="46" t="s">
        <v>82</v>
      </c>
      <c r="F33" s="47">
        <f>+'[2]ESF MENSUAL SIBOIF'!D35</f>
        <v>17265971.91</v>
      </c>
    </row>
    <row r="34" spans="1:6" x14ac:dyDescent="0.25">
      <c r="B34" s="46" t="s">
        <v>83</v>
      </c>
      <c r="C34" s="47">
        <f>+'[1]ESF MENSUAL SIBOIF'!D36</f>
        <v>0</v>
      </c>
      <c r="E34" s="46" t="s">
        <v>83</v>
      </c>
      <c r="F34" s="47">
        <f>+'[2]ESF MENSUAL SIBOIF'!D36</f>
        <v>0</v>
      </c>
    </row>
    <row r="35" spans="1:6" x14ac:dyDescent="0.25">
      <c r="B35" s="46" t="s">
        <v>84</v>
      </c>
      <c r="C35" s="47">
        <f>+'[1]ESF MENSUAL SIBOIF'!D37</f>
        <v>0</v>
      </c>
      <c r="E35" s="46" t="s">
        <v>84</v>
      </c>
      <c r="F35" s="47">
        <f>+'[2]ESF MENSUAL SIBOIF'!D37</f>
        <v>0</v>
      </c>
    </row>
    <row r="36" spans="1:6" x14ac:dyDescent="0.25">
      <c r="B36" s="46" t="s">
        <v>85</v>
      </c>
      <c r="C36" s="47">
        <f>+'[1]ESF MENSUAL SIBOIF'!D38</f>
        <v>0</v>
      </c>
      <c r="E36" s="46" t="s">
        <v>85</v>
      </c>
      <c r="F36" s="47">
        <f>+'[2]ESF MENSUAL SIBOIF'!D38</f>
        <v>0</v>
      </c>
    </row>
    <row r="37" spans="1:6" x14ac:dyDescent="0.25">
      <c r="B37" s="46" t="s">
        <v>86</v>
      </c>
      <c r="C37" s="47">
        <f>+'[1]ESF MENSUAL SIBOIF'!D39</f>
        <v>111362019.70999999</v>
      </c>
      <c r="E37" s="46" t="s">
        <v>86</v>
      </c>
      <c r="F37" s="47">
        <f>+'[2]ESF MENSUAL SIBOIF'!D39</f>
        <v>108138107.42999999</v>
      </c>
    </row>
    <row r="38" spans="1:6" x14ac:dyDescent="0.25">
      <c r="B38" s="46" t="s">
        <v>87</v>
      </c>
      <c r="C38" s="47">
        <f>+'[1]ESF MENSUAL SIBOIF'!D40</f>
        <v>17617519.450000003</v>
      </c>
      <c r="E38" s="46" t="s">
        <v>87</v>
      </c>
      <c r="F38" s="47">
        <f>+'[2]ESF MENSUAL SIBOIF'!D40</f>
        <v>14742484.75</v>
      </c>
    </row>
    <row r="39" spans="1:6" x14ac:dyDescent="0.25">
      <c r="B39" s="46" t="s">
        <v>88</v>
      </c>
      <c r="C39" s="47">
        <f>+'[1]ESF MENSUAL SIBOIF'!D41</f>
        <v>11670690.75</v>
      </c>
      <c r="E39" s="46" t="s">
        <v>88</v>
      </c>
      <c r="F39" s="47">
        <f>+'[2]ESF MENSUAL SIBOIF'!D41</f>
        <v>11149666.590000002</v>
      </c>
    </row>
    <row r="40" spans="1:6" x14ac:dyDescent="0.25">
      <c r="B40" s="46" t="s">
        <v>89</v>
      </c>
      <c r="C40" s="47">
        <f>+'[1]ESF MENSUAL SIBOIF'!D42</f>
        <v>17300838.640000038</v>
      </c>
      <c r="E40" s="46" t="s">
        <v>89</v>
      </c>
      <c r="F40" s="47">
        <f>+'[2]ESF MENSUAL SIBOIF'!D42</f>
        <v>12486942.880000018</v>
      </c>
    </row>
    <row r="41" spans="1:6" ht="13.25" x14ac:dyDescent="0.25">
      <c r="B41" s="62" t="s">
        <v>90</v>
      </c>
      <c r="C41" s="63">
        <f>+'[1]ESF MENSUAL SIBOIF'!D43</f>
        <v>2765967973.7399998</v>
      </c>
      <c r="E41" s="62" t="s">
        <v>90</v>
      </c>
      <c r="F41" s="63">
        <f>+'[2]ESF MENSUAL SIBOIF'!D43</f>
        <v>3031243354.6999989</v>
      </c>
    </row>
    <row r="42" spans="1:6" ht="13.25" x14ac:dyDescent="0.25">
      <c r="B42" s="44" t="s">
        <v>91</v>
      </c>
      <c r="C42" s="64">
        <f>+'[1]ESF MENSUAL SIBOIF'!D44</f>
        <v>0</v>
      </c>
      <c r="E42" s="44" t="s">
        <v>91</v>
      </c>
      <c r="F42" s="64">
        <f>+'[2]ESF MENSUAL SIBOIF'!D44</f>
        <v>0</v>
      </c>
    </row>
    <row r="43" spans="1:6" x14ac:dyDescent="0.25">
      <c r="B43" s="46" t="s">
        <v>92</v>
      </c>
      <c r="C43" s="47">
        <f>+'[1]ESF MENSUAL SIBOIF'!D45</f>
        <v>2141241688.5899999</v>
      </c>
      <c r="E43" s="46" t="s">
        <v>92</v>
      </c>
      <c r="F43" s="47">
        <f>+'[2]ESF MENSUAL SIBOIF'!D45</f>
        <v>2365170849.21</v>
      </c>
    </row>
    <row r="44" spans="1:6" x14ac:dyDescent="0.25">
      <c r="B44" s="48" t="s">
        <v>93</v>
      </c>
      <c r="C44" s="49">
        <f>+'[1]ESF MENSUAL SIBOIF'!D46</f>
        <v>0</v>
      </c>
      <c r="E44" s="48" t="s">
        <v>93</v>
      </c>
      <c r="F44" s="49">
        <f>+'[2]ESF MENSUAL SIBOIF'!D46</f>
        <v>0</v>
      </c>
    </row>
    <row r="45" spans="1:6" x14ac:dyDescent="0.25">
      <c r="B45" s="65" t="s">
        <v>94</v>
      </c>
      <c r="C45" s="66">
        <f>+'[1]ESF MENSUAL SIBOIF'!D47</f>
        <v>0</v>
      </c>
      <c r="E45" s="65" t="s">
        <v>94</v>
      </c>
      <c r="F45" s="66">
        <f>+'[2]ESF MENSUAL SIBOIF'!D47</f>
        <v>0</v>
      </c>
    </row>
    <row r="46" spans="1:6" x14ac:dyDescent="0.25">
      <c r="B46" s="67" t="s">
        <v>44</v>
      </c>
      <c r="C46" s="68">
        <f>+'[1]ESF MENSUAL SIBOIF'!D48</f>
        <v>0</v>
      </c>
      <c r="E46" s="67" t="s">
        <v>44</v>
      </c>
      <c r="F46" s="68">
        <f>+'[2]ESF MENSUAL SIBOIF'!D48</f>
        <v>0</v>
      </c>
    </row>
    <row r="47" spans="1:6" x14ac:dyDescent="0.25">
      <c r="A47" s="31"/>
      <c r="B47" s="69" t="s">
        <v>46</v>
      </c>
      <c r="C47" s="70">
        <f>+'[1]ESF MENSUAL SIBOIF'!D49</f>
        <v>0</v>
      </c>
      <c r="E47" s="69" t="s">
        <v>46</v>
      </c>
      <c r="F47" s="70">
        <f>+'[2]ESF MENSUAL SIBOIF'!D49</f>
        <v>0</v>
      </c>
    </row>
    <row r="48" spans="1:6" x14ac:dyDescent="0.25">
      <c r="B48" s="69" t="s">
        <v>47</v>
      </c>
      <c r="C48" s="70">
        <f>+'[1]ESF MENSUAL SIBOIF'!D50</f>
        <v>0</v>
      </c>
      <c r="E48" s="69" t="s">
        <v>47</v>
      </c>
      <c r="F48" s="70">
        <f>+'[2]ESF MENSUAL SIBOIF'!D50</f>
        <v>0</v>
      </c>
    </row>
    <row r="49" spans="1:6" x14ac:dyDescent="0.25">
      <c r="A49" s="31"/>
      <c r="B49" s="69" t="s">
        <v>48</v>
      </c>
      <c r="C49" s="70">
        <f>+'[1]ESF MENSUAL SIBOIF'!D51</f>
        <v>0</v>
      </c>
      <c r="E49" s="69" t="s">
        <v>48</v>
      </c>
      <c r="F49" s="70">
        <f>+'[2]ESF MENSUAL SIBOIF'!D51</f>
        <v>0</v>
      </c>
    </row>
    <row r="50" spans="1:6" x14ac:dyDescent="0.25">
      <c r="B50" s="65" t="s">
        <v>95</v>
      </c>
      <c r="C50" s="66">
        <f>+'[1]ESF MENSUAL SIBOIF'!D52</f>
        <v>0</v>
      </c>
      <c r="E50" s="65" t="s">
        <v>95</v>
      </c>
      <c r="F50" s="66">
        <f>+'[2]ESF MENSUAL SIBOIF'!D52</f>
        <v>0</v>
      </c>
    </row>
    <row r="51" spans="1:6" x14ac:dyDescent="0.25">
      <c r="B51" s="69" t="s">
        <v>44</v>
      </c>
      <c r="C51" s="70">
        <f>+'[1]ESF MENSUAL SIBOIF'!D53</f>
        <v>0</v>
      </c>
      <c r="E51" s="69" t="s">
        <v>44</v>
      </c>
      <c r="F51" s="70">
        <f>+'[2]ESF MENSUAL SIBOIF'!D53</f>
        <v>0</v>
      </c>
    </row>
    <row r="52" spans="1:6" x14ac:dyDescent="0.25">
      <c r="B52" s="69" t="s">
        <v>46</v>
      </c>
      <c r="C52" s="70">
        <f>+'[1]ESF MENSUAL SIBOIF'!D54</f>
        <v>0</v>
      </c>
      <c r="E52" s="69" t="s">
        <v>46</v>
      </c>
      <c r="F52" s="70">
        <f>+'[2]ESF MENSUAL SIBOIF'!D54</f>
        <v>0</v>
      </c>
    </row>
    <row r="53" spans="1:6" x14ac:dyDescent="0.25">
      <c r="B53" s="69" t="s">
        <v>47</v>
      </c>
      <c r="C53" s="70">
        <f>+'[1]ESF MENSUAL SIBOIF'!D55</f>
        <v>0</v>
      </c>
      <c r="E53" s="69" t="s">
        <v>47</v>
      </c>
      <c r="F53" s="70">
        <f>+'[2]ESF MENSUAL SIBOIF'!D55</f>
        <v>0</v>
      </c>
    </row>
    <row r="54" spans="1:6" ht="12.85" customHeight="1" x14ac:dyDescent="0.25">
      <c r="B54" s="69" t="s">
        <v>48</v>
      </c>
      <c r="C54" s="70">
        <f>+'[1]ESF MENSUAL SIBOIF'!D56</f>
        <v>0</v>
      </c>
      <c r="E54" s="69" t="s">
        <v>48</v>
      </c>
      <c r="F54" s="70">
        <f>+'[2]ESF MENSUAL SIBOIF'!D56</f>
        <v>0</v>
      </c>
    </row>
    <row r="55" spans="1:6" ht="12.85" customHeight="1" x14ac:dyDescent="0.25">
      <c r="B55" s="71" t="s">
        <v>96</v>
      </c>
      <c r="C55" s="72">
        <f>+'[1]ESF MENSUAL SIBOIF'!D57</f>
        <v>0</v>
      </c>
      <c r="E55" s="71" t="s">
        <v>96</v>
      </c>
      <c r="F55" s="72">
        <f>+'[2]ESF MENSUAL SIBOIF'!D57</f>
        <v>0</v>
      </c>
    </row>
    <row r="56" spans="1:6" x14ac:dyDescent="0.25">
      <c r="B56" s="48" t="s">
        <v>97</v>
      </c>
      <c r="C56" s="49">
        <f>+'[1]ESF MENSUAL SIBOIF'!D58</f>
        <v>0</v>
      </c>
      <c r="E56" s="48" t="s">
        <v>97</v>
      </c>
      <c r="F56" s="49">
        <f>+'[2]ESF MENSUAL SIBOIF'!D58</f>
        <v>0</v>
      </c>
    </row>
    <row r="57" spans="1:6" ht="24.2" x14ac:dyDescent="0.25">
      <c r="B57" s="73" t="s">
        <v>98</v>
      </c>
      <c r="C57" s="74">
        <f>+'[1]ESF MENSUAL SIBOIF'!D59</f>
        <v>0</v>
      </c>
      <c r="E57" s="73" t="s">
        <v>98</v>
      </c>
      <c r="F57" s="74">
        <f>+'[2]ESF MENSUAL SIBOIF'!D59</f>
        <v>0</v>
      </c>
    </row>
    <row r="58" spans="1:6" x14ac:dyDescent="0.25">
      <c r="B58" s="75" t="s">
        <v>99</v>
      </c>
      <c r="C58" s="76">
        <f>+'[1]ESF MENSUAL SIBOIF'!D60</f>
        <v>0</v>
      </c>
      <c r="E58" s="75" t="s">
        <v>99</v>
      </c>
      <c r="F58" s="76">
        <f>+'[2]ESF MENSUAL SIBOIF'!D60</f>
        <v>0</v>
      </c>
    </row>
    <row r="59" spans="1:6" x14ac:dyDescent="0.25">
      <c r="B59" s="77" t="s">
        <v>100</v>
      </c>
      <c r="C59" s="78">
        <f>+'[1]ESF MENSUAL SIBOIF'!D61</f>
        <v>0</v>
      </c>
      <c r="E59" s="77" t="s">
        <v>100</v>
      </c>
      <c r="F59" s="78">
        <f>+'[2]ESF MENSUAL SIBOIF'!D61</f>
        <v>0</v>
      </c>
    </row>
    <row r="60" spans="1:6" x14ac:dyDescent="0.25">
      <c r="B60" s="79" t="s">
        <v>101</v>
      </c>
      <c r="C60" s="80">
        <f>+'[1]ESF MENSUAL SIBOIF'!D62</f>
        <v>2141241688.5899999</v>
      </c>
      <c r="E60" s="79" t="s">
        <v>101</v>
      </c>
      <c r="F60" s="80">
        <f>+'[2]ESF MENSUAL SIBOIF'!D62</f>
        <v>2365170849.21</v>
      </c>
    </row>
    <row r="61" spans="1:6" x14ac:dyDescent="0.25">
      <c r="B61" s="77" t="s">
        <v>49</v>
      </c>
      <c r="C61" s="78">
        <f>+'[1]ESF MENSUAL SIBOIF'!D63</f>
        <v>0</v>
      </c>
      <c r="E61" s="77" t="s">
        <v>49</v>
      </c>
      <c r="F61" s="78">
        <f>+'[2]ESF MENSUAL SIBOIF'!D63</f>
        <v>0</v>
      </c>
    </row>
    <row r="62" spans="1:6" x14ac:dyDescent="0.25">
      <c r="B62" s="75" t="s">
        <v>102</v>
      </c>
      <c r="C62" s="76">
        <f>+'[1]ESF MENSUAL SIBOIF'!D64</f>
        <v>0</v>
      </c>
      <c r="E62" s="75" t="s">
        <v>102</v>
      </c>
      <c r="F62" s="76">
        <f>+'[2]ESF MENSUAL SIBOIF'!D64</f>
        <v>0</v>
      </c>
    </row>
    <row r="63" spans="1:6" x14ac:dyDescent="0.25">
      <c r="B63" s="52" t="s">
        <v>103</v>
      </c>
      <c r="C63" s="53">
        <f>+'[1]ESF MENSUAL SIBOIF'!D65</f>
        <v>0</v>
      </c>
      <c r="E63" s="52" t="s">
        <v>103</v>
      </c>
      <c r="F63" s="53">
        <f>+'[2]ESF MENSUAL SIBOIF'!D65</f>
        <v>0</v>
      </c>
    </row>
    <row r="64" spans="1:6" x14ac:dyDescent="0.25">
      <c r="B64" s="46" t="s">
        <v>104</v>
      </c>
      <c r="C64" s="47">
        <f>+'[1]ESF MENSUAL SIBOIF'!D66</f>
        <v>23985960.66</v>
      </c>
      <c r="E64" s="46" t="s">
        <v>104</v>
      </c>
      <c r="F64" s="47">
        <f>+'[2]ESF MENSUAL SIBOIF'!D66</f>
        <v>24095628.130000003</v>
      </c>
    </row>
    <row r="65" spans="2:8" x14ac:dyDescent="0.25">
      <c r="B65" s="46" t="s">
        <v>105</v>
      </c>
      <c r="C65" s="47">
        <f>+'[1]ESF MENSUAL SIBOIF'!D67</f>
        <v>0</v>
      </c>
      <c r="E65" s="46" t="s">
        <v>105</v>
      </c>
      <c r="F65" s="47">
        <f>+'[2]ESF MENSUAL SIBOIF'!D67</f>
        <v>0</v>
      </c>
    </row>
    <row r="66" spans="2:8" x14ac:dyDescent="0.25">
      <c r="B66" s="46" t="s">
        <v>50</v>
      </c>
      <c r="C66" s="47">
        <f>+'[1]ESF MENSUAL SIBOIF'!D68</f>
        <v>90277289.169999987</v>
      </c>
      <c r="E66" s="46" t="s">
        <v>50</v>
      </c>
      <c r="F66" s="47">
        <f>+'[2]ESF MENSUAL SIBOIF'!D68</f>
        <v>106284535.94999997</v>
      </c>
    </row>
    <row r="67" spans="2:8" ht="13.25" x14ac:dyDescent="0.25">
      <c r="B67" s="62" t="s">
        <v>106</v>
      </c>
      <c r="C67" s="63">
        <f>+'[1]ESF MENSUAL SIBOIF'!D69</f>
        <v>2255504938.4200001</v>
      </c>
      <c r="E67" s="62" t="s">
        <v>106</v>
      </c>
      <c r="F67" s="63">
        <f>+'[2]ESF MENSUAL SIBOIF'!D69</f>
        <v>2495551013.29</v>
      </c>
    </row>
    <row r="68" spans="2:8" ht="13.25" x14ac:dyDescent="0.25">
      <c r="B68" s="44" t="s">
        <v>107</v>
      </c>
      <c r="C68" s="64">
        <f>+'[1]ESF MENSUAL SIBOIF'!D70</f>
        <v>0</v>
      </c>
      <c r="E68" s="44" t="s">
        <v>107</v>
      </c>
      <c r="F68" s="64">
        <f>+'[2]ESF MENSUAL SIBOIF'!D70</f>
        <v>0</v>
      </c>
    </row>
    <row r="69" spans="2:8" x14ac:dyDescent="0.25">
      <c r="B69" s="46" t="s">
        <v>108</v>
      </c>
      <c r="C69" s="47">
        <f>+'[1]ESF MENSUAL SIBOIF'!D71</f>
        <v>463320156.64999998</v>
      </c>
      <c r="E69" s="46" t="s">
        <v>108</v>
      </c>
      <c r="F69" s="47">
        <f>+'[2]ESF MENSUAL SIBOIF'!D71</f>
        <v>488549462.74000001</v>
      </c>
    </row>
    <row r="70" spans="2:8" x14ac:dyDescent="0.25">
      <c r="B70" s="81" t="s">
        <v>52</v>
      </c>
      <c r="C70" s="82">
        <f>+'[1]ESF MENSUAL SIBOIF'!D72</f>
        <v>345032000</v>
      </c>
      <c r="E70" s="81" t="s">
        <v>52</v>
      </c>
      <c r="F70" s="82">
        <f>+'[2]ESF MENSUAL SIBOIF'!D72</f>
        <v>345032000</v>
      </c>
    </row>
    <row r="71" spans="2:8" x14ac:dyDescent="0.25">
      <c r="B71" s="81" t="s">
        <v>109</v>
      </c>
      <c r="C71" s="82">
        <f>+'[1]ESF MENSUAL SIBOIF'!D73</f>
        <v>0</v>
      </c>
      <c r="E71" s="81" t="s">
        <v>109</v>
      </c>
      <c r="F71" s="82">
        <f>+'[2]ESF MENSUAL SIBOIF'!D73</f>
        <v>0</v>
      </c>
    </row>
    <row r="72" spans="2:8" x14ac:dyDescent="0.25">
      <c r="B72" s="50" t="s">
        <v>110</v>
      </c>
      <c r="C72" s="51">
        <f>+'[1]ESF MENSUAL SIBOIF'!D74</f>
        <v>0</v>
      </c>
      <c r="E72" s="50" t="s">
        <v>110</v>
      </c>
      <c r="F72" s="51">
        <f>+'[2]ESF MENSUAL SIBOIF'!D74</f>
        <v>0</v>
      </c>
    </row>
    <row r="73" spans="2:8" x14ac:dyDescent="0.25">
      <c r="B73" s="50" t="s">
        <v>53</v>
      </c>
      <c r="C73" s="51">
        <f>+'[1]ESF MENSUAL SIBOIF'!D75</f>
        <v>0</v>
      </c>
      <c r="E73" s="50" t="s">
        <v>53</v>
      </c>
      <c r="F73" s="51">
        <f>+'[2]ESF MENSUAL SIBOIF'!D75</f>
        <v>0</v>
      </c>
    </row>
    <row r="74" spans="2:8" x14ac:dyDescent="0.25">
      <c r="B74" s="81" t="s">
        <v>34</v>
      </c>
      <c r="C74" s="82">
        <f>+'[1]ESF MENSUAL SIBOIF'!D76</f>
        <v>23430620.84</v>
      </c>
      <c r="E74" s="81" t="s">
        <v>34</v>
      </c>
      <c r="F74" s="82">
        <f>+'[2]ESF MENSUAL SIBOIF'!D76</f>
        <v>23430620.84</v>
      </c>
    </row>
    <row r="75" spans="2:8" x14ac:dyDescent="0.25">
      <c r="B75" s="81" t="s">
        <v>35</v>
      </c>
      <c r="C75" s="82">
        <f>+'[1]ESF MENSUAL SIBOIF'!D77</f>
        <v>57502677.409999996</v>
      </c>
      <c r="E75" s="81" t="s">
        <v>35</v>
      </c>
      <c r="F75" s="82">
        <f>+'[2]ESF MENSUAL SIBOIF'!D77</f>
        <v>57502677.409999996</v>
      </c>
      <c r="H75" s="116"/>
    </row>
    <row r="76" spans="2:8" x14ac:dyDescent="0.25">
      <c r="B76" s="81" t="s">
        <v>111</v>
      </c>
      <c r="C76" s="82">
        <f>+'[1]ESF MENSUAL SIBOIF'!D78</f>
        <v>37354858.399999976</v>
      </c>
      <c r="E76" s="81" t="s">
        <v>111</v>
      </c>
      <c r="F76" s="82">
        <f>+'[2]ESF MENSUAL SIBOIF'!D78</f>
        <v>62584164.490000039</v>
      </c>
    </row>
    <row r="77" spans="2:8" ht="13.25" x14ac:dyDescent="0.25">
      <c r="B77" s="62" t="s">
        <v>112</v>
      </c>
      <c r="C77" s="63">
        <f>+'[1]ESF MENSUAL SIBOIF'!D79</f>
        <v>463320156.64999998</v>
      </c>
      <c r="E77" s="62" t="s">
        <v>112</v>
      </c>
      <c r="F77" s="63">
        <f>+'[2]ESF MENSUAL SIBOIF'!D79</f>
        <v>488549462.74000001</v>
      </c>
    </row>
    <row r="78" spans="2:8" x14ac:dyDescent="0.25">
      <c r="B78" s="46" t="s">
        <v>113</v>
      </c>
      <c r="C78" s="47">
        <f>+'[1]ESF MENSUAL SIBOIF'!D80</f>
        <v>6209804.5499999998</v>
      </c>
      <c r="E78" s="46" t="s">
        <v>113</v>
      </c>
      <c r="F78" s="47">
        <f>+'[2]ESF MENSUAL SIBOIF'!D80</f>
        <v>6209804.5499999998</v>
      </c>
    </row>
    <row r="79" spans="2:8" x14ac:dyDescent="0.25">
      <c r="B79" s="46" t="s">
        <v>114</v>
      </c>
      <c r="C79" s="47">
        <f>+'[1]ESF MENSUAL SIBOIF'!D81</f>
        <v>40933074.119999997</v>
      </c>
      <c r="E79" s="46" t="s">
        <v>114</v>
      </c>
      <c r="F79" s="47">
        <f>+'[2]ESF MENSUAL SIBOIF'!D81</f>
        <v>40933074.119999997</v>
      </c>
    </row>
    <row r="80" spans="2:8" ht="13.25" x14ac:dyDescent="0.25">
      <c r="B80" s="62" t="s">
        <v>115</v>
      </c>
      <c r="C80" s="63">
        <f>+'[1]ESF MENSUAL SIBOIF'!D82</f>
        <v>510463035.31999999</v>
      </c>
      <c r="E80" s="62" t="s">
        <v>115</v>
      </c>
      <c r="F80" s="63">
        <f>+'[2]ESF MENSUAL SIBOIF'!D82</f>
        <v>535692341.41000003</v>
      </c>
    </row>
    <row r="81" spans="2:6" x14ac:dyDescent="0.25">
      <c r="B81" s="81"/>
      <c r="C81" s="82">
        <f>+'[1]ESF MENSUAL SIBOIF'!D83</f>
        <v>0</v>
      </c>
      <c r="E81" s="81"/>
      <c r="F81" s="82">
        <f>+'[2]ESF MENSUAL SIBOIF'!D83</f>
        <v>0</v>
      </c>
    </row>
    <row r="82" spans="2:6" ht="13.25" x14ac:dyDescent="0.25">
      <c r="B82" s="62" t="s">
        <v>116</v>
      </c>
      <c r="C82" s="63">
        <f>+'[1]ESF MENSUAL SIBOIF'!D84</f>
        <v>0</v>
      </c>
      <c r="E82" s="62" t="s">
        <v>116</v>
      </c>
      <c r="F82" s="63">
        <f>+'[2]ESF MENSUAL SIBOIF'!D84</f>
        <v>0</v>
      </c>
    </row>
    <row r="83" spans="2:6" ht="13.25" x14ac:dyDescent="0.25">
      <c r="B83" s="62" t="s">
        <v>117</v>
      </c>
      <c r="C83" s="63">
        <f>+'[1]ESF MENSUAL SIBOIF'!D85</f>
        <v>3823605086.1199999</v>
      </c>
      <c r="E83" s="62" t="s">
        <v>117</v>
      </c>
      <c r="F83" s="63">
        <f>+'[2]ESF MENSUAL SIBOIF'!D85</f>
        <v>3935457401.5300007</v>
      </c>
    </row>
  </sheetData>
  <mergeCells count="2">
    <mergeCell ref="B3:C3"/>
    <mergeCell ref="E3:F3"/>
  </mergeCells>
  <pageMargins left="0.7" right="0.7" top="0.75" bottom="0.75" header="0.3" footer="0.3"/>
  <pageSetup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9"/>
  <sheetViews>
    <sheetView topLeftCell="A9" zoomScale="70" zoomScaleNormal="70" workbookViewId="0">
      <selection activeCell="H12" sqref="H12"/>
    </sheetView>
  </sheetViews>
  <sheetFormatPr baseColWidth="10" defaultRowHeight="14.4" x14ac:dyDescent="0.3"/>
  <cols>
    <col min="1" max="1" width="14.8984375" bestFit="1" customWidth="1"/>
    <col min="2" max="2" width="83.8984375" bestFit="1" customWidth="1"/>
    <col min="3" max="3" width="18.09765625" bestFit="1" customWidth="1"/>
    <col min="5" max="5" width="85.796875" customWidth="1"/>
    <col min="6" max="6" width="16.8984375" bestFit="1" customWidth="1"/>
    <col min="241" max="241" width="18.296875" bestFit="1" customWidth="1"/>
    <col min="242" max="242" width="4.69921875" customWidth="1"/>
    <col min="243" max="243" width="21.09765625" bestFit="1" customWidth="1"/>
    <col min="244" max="244" width="3.69921875" customWidth="1"/>
    <col min="245" max="245" width="14.8984375" bestFit="1" customWidth="1"/>
    <col min="497" max="497" width="18.296875" bestFit="1" customWidth="1"/>
    <col min="498" max="498" width="4.69921875" customWidth="1"/>
    <col min="499" max="499" width="21.09765625" bestFit="1" customWidth="1"/>
    <col min="500" max="500" width="3.69921875" customWidth="1"/>
    <col min="501" max="501" width="14.8984375" bestFit="1" customWidth="1"/>
    <col min="753" max="753" width="18.296875" bestFit="1" customWidth="1"/>
    <col min="754" max="754" width="4.69921875" customWidth="1"/>
    <col min="755" max="755" width="21.09765625" bestFit="1" customWidth="1"/>
    <col min="756" max="756" width="3.69921875" customWidth="1"/>
    <col min="757" max="757" width="14.8984375" bestFit="1" customWidth="1"/>
    <col min="1009" max="1009" width="18.296875" bestFit="1" customWidth="1"/>
    <col min="1010" max="1010" width="4.69921875" customWidth="1"/>
    <col min="1011" max="1011" width="21.09765625" bestFit="1" customWidth="1"/>
    <col min="1012" max="1012" width="3.69921875" customWidth="1"/>
    <col min="1013" max="1013" width="14.8984375" bestFit="1" customWidth="1"/>
    <col min="1265" max="1265" width="18.296875" bestFit="1" customWidth="1"/>
    <col min="1266" max="1266" width="4.69921875" customWidth="1"/>
    <col min="1267" max="1267" width="21.09765625" bestFit="1" customWidth="1"/>
    <col min="1268" max="1268" width="3.69921875" customWidth="1"/>
    <col min="1269" max="1269" width="14.8984375" bestFit="1" customWidth="1"/>
    <col min="1521" max="1521" width="18.296875" bestFit="1" customWidth="1"/>
    <col min="1522" max="1522" width="4.69921875" customWidth="1"/>
    <col min="1523" max="1523" width="21.09765625" bestFit="1" customWidth="1"/>
    <col min="1524" max="1524" width="3.69921875" customWidth="1"/>
    <col min="1525" max="1525" width="14.8984375" bestFit="1" customWidth="1"/>
    <col min="1777" max="1777" width="18.296875" bestFit="1" customWidth="1"/>
    <col min="1778" max="1778" width="4.69921875" customWidth="1"/>
    <col min="1779" max="1779" width="21.09765625" bestFit="1" customWidth="1"/>
    <col min="1780" max="1780" width="3.69921875" customWidth="1"/>
    <col min="1781" max="1781" width="14.8984375" bestFit="1" customWidth="1"/>
    <col min="2033" max="2033" width="18.296875" bestFit="1" customWidth="1"/>
    <col min="2034" max="2034" width="4.69921875" customWidth="1"/>
    <col min="2035" max="2035" width="21.09765625" bestFit="1" customWidth="1"/>
    <col min="2036" max="2036" width="3.69921875" customWidth="1"/>
    <col min="2037" max="2037" width="14.8984375" bestFit="1" customWidth="1"/>
    <col min="2289" max="2289" width="18.296875" bestFit="1" customWidth="1"/>
    <col min="2290" max="2290" width="4.69921875" customWidth="1"/>
    <col min="2291" max="2291" width="21.09765625" bestFit="1" customWidth="1"/>
    <col min="2292" max="2292" width="3.69921875" customWidth="1"/>
    <col min="2293" max="2293" width="14.8984375" bestFit="1" customWidth="1"/>
    <col min="2545" max="2545" width="18.296875" bestFit="1" customWidth="1"/>
    <col min="2546" max="2546" width="4.69921875" customWidth="1"/>
    <col min="2547" max="2547" width="21.09765625" bestFit="1" customWidth="1"/>
    <col min="2548" max="2548" width="3.69921875" customWidth="1"/>
    <col min="2549" max="2549" width="14.8984375" bestFit="1" customWidth="1"/>
    <col min="2801" max="2801" width="18.296875" bestFit="1" customWidth="1"/>
    <col min="2802" max="2802" width="4.69921875" customWidth="1"/>
    <col min="2803" max="2803" width="21.09765625" bestFit="1" customWidth="1"/>
    <col min="2804" max="2804" width="3.69921875" customWidth="1"/>
    <col min="2805" max="2805" width="14.8984375" bestFit="1" customWidth="1"/>
    <col min="3057" max="3057" width="18.296875" bestFit="1" customWidth="1"/>
    <col min="3058" max="3058" width="4.69921875" customWidth="1"/>
    <col min="3059" max="3059" width="21.09765625" bestFit="1" customWidth="1"/>
    <col min="3060" max="3060" width="3.69921875" customWidth="1"/>
    <col min="3061" max="3061" width="14.8984375" bestFit="1" customWidth="1"/>
    <col min="3313" max="3313" width="18.296875" bestFit="1" customWidth="1"/>
    <col min="3314" max="3314" width="4.69921875" customWidth="1"/>
    <col min="3315" max="3315" width="21.09765625" bestFit="1" customWidth="1"/>
    <col min="3316" max="3316" width="3.69921875" customWidth="1"/>
    <col min="3317" max="3317" width="14.8984375" bestFit="1" customWidth="1"/>
    <col min="3569" max="3569" width="18.296875" bestFit="1" customWidth="1"/>
    <col min="3570" max="3570" width="4.69921875" customWidth="1"/>
    <col min="3571" max="3571" width="21.09765625" bestFit="1" customWidth="1"/>
    <col min="3572" max="3572" width="3.69921875" customWidth="1"/>
    <col min="3573" max="3573" width="14.8984375" bestFit="1" customWidth="1"/>
    <col min="3825" max="3825" width="18.296875" bestFit="1" customWidth="1"/>
    <col min="3826" max="3826" width="4.69921875" customWidth="1"/>
    <col min="3827" max="3827" width="21.09765625" bestFit="1" customWidth="1"/>
    <col min="3828" max="3828" width="3.69921875" customWidth="1"/>
    <col min="3829" max="3829" width="14.8984375" bestFit="1" customWidth="1"/>
    <col min="4081" max="4081" width="18.296875" bestFit="1" customWidth="1"/>
    <col min="4082" max="4082" width="4.69921875" customWidth="1"/>
    <col min="4083" max="4083" width="21.09765625" bestFit="1" customWidth="1"/>
    <col min="4084" max="4084" width="3.69921875" customWidth="1"/>
    <col min="4085" max="4085" width="14.8984375" bestFit="1" customWidth="1"/>
    <col min="4337" max="4337" width="18.296875" bestFit="1" customWidth="1"/>
    <col min="4338" max="4338" width="4.69921875" customWidth="1"/>
    <col min="4339" max="4339" width="21.09765625" bestFit="1" customWidth="1"/>
    <col min="4340" max="4340" width="3.69921875" customWidth="1"/>
    <col min="4341" max="4341" width="14.8984375" bestFit="1" customWidth="1"/>
    <col min="4593" max="4593" width="18.296875" bestFit="1" customWidth="1"/>
    <col min="4594" max="4594" width="4.69921875" customWidth="1"/>
    <col min="4595" max="4595" width="21.09765625" bestFit="1" customWidth="1"/>
    <col min="4596" max="4596" width="3.69921875" customWidth="1"/>
    <col min="4597" max="4597" width="14.8984375" bestFit="1" customWidth="1"/>
    <col min="4849" max="4849" width="18.296875" bestFit="1" customWidth="1"/>
    <col min="4850" max="4850" width="4.69921875" customWidth="1"/>
    <col min="4851" max="4851" width="21.09765625" bestFit="1" customWidth="1"/>
    <col min="4852" max="4852" width="3.69921875" customWidth="1"/>
    <col min="4853" max="4853" width="14.8984375" bestFit="1" customWidth="1"/>
    <col min="5105" max="5105" width="18.296875" bestFit="1" customWidth="1"/>
    <col min="5106" max="5106" width="4.69921875" customWidth="1"/>
    <col min="5107" max="5107" width="21.09765625" bestFit="1" customWidth="1"/>
    <col min="5108" max="5108" width="3.69921875" customWidth="1"/>
    <col min="5109" max="5109" width="14.8984375" bestFit="1" customWidth="1"/>
    <col min="5361" max="5361" width="18.296875" bestFit="1" customWidth="1"/>
    <col min="5362" max="5362" width="4.69921875" customWidth="1"/>
    <col min="5363" max="5363" width="21.09765625" bestFit="1" customWidth="1"/>
    <col min="5364" max="5364" width="3.69921875" customWidth="1"/>
    <col min="5365" max="5365" width="14.8984375" bestFit="1" customWidth="1"/>
    <col min="5617" max="5617" width="18.296875" bestFit="1" customWidth="1"/>
    <col min="5618" max="5618" width="4.69921875" customWidth="1"/>
    <col min="5619" max="5619" width="21.09765625" bestFit="1" customWidth="1"/>
    <col min="5620" max="5620" width="3.69921875" customWidth="1"/>
    <col min="5621" max="5621" width="14.8984375" bestFit="1" customWidth="1"/>
    <col min="5873" max="5873" width="18.296875" bestFit="1" customWidth="1"/>
    <col min="5874" max="5874" width="4.69921875" customWidth="1"/>
    <col min="5875" max="5875" width="21.09765625" bestFit="1" customWidth="1"/>
    <col min="5876" max="5876" width="3.69921875" customWidth="1"/>
    <col min="5877" max="5877" width="14.8984375" bestFit="1" customWidth="1"/>
    <col min="6129" max="6129" width="18.296875" bestFit="1" customWidth="1"/>
    <col min="6130" max="6130" width="4.69921875" customWidth="1"/>
    <col min="6131" max="6131" width="21.09765625" bestFit="1" customWidth="1"/>
    <col min="6132" max="6132" width="3.69921875" customWidth="1"/>
    <col min="6133" max="6133" width="14.8984375" bestFit="1" customWidth="1"/>
    <col min="6385" max="6385" width="18.296875" bestFit="1" customWidth="1"/>
    <col min="6386" max="6386" width="4.69921875" customWidth="1"/>
    <col min="6387" max="6387" width="21.09765625" bestFit="1" customWidth="1"/>
    <col min="6388" max="6388" width="3.69921875" customWidth="1"/>
    <col min="6389" max="6389" width="14.8984375" bestFit="1" customWidth="1"/>
    <col min="6641" max="6641" width="18.296875" bestFit="1" customWidth="1"/>
    <col min="6642" max="6642" width="4.69921875" customWidth="1"/>
    <col min="6643" max="6643" width="21.09765625" bestFit="1" customWidth="1"/>
    <col min="6644" max="6644" width="3.69921875" customWidth="1"/>
    <col min="6645" max="6645" width="14.8984375" bestFit="1" customWidth="1"/>
    <col min="6897" max="6897" width="18.296875" bestFit="1" customWidth="1"/>
    <col min="6898" max="6898" width="4.69921875" customWidth="1"/>
    <col min="6899" max="6899" width="21.09765625" bestFit="1" customWidth="1"/>
    <col min="6900" max="6900" width="3.69921875" customWidth="1"/>
    <col min="6901" max="6901" width="14.8984375" bestFit="1" customWidth="1"/>
    <col min="7153" max="7153" width="18.296875" bestFit="1" customWidth="1"/>
    <col min="7154" max="7154" width="4.69921875" customWidth="1"/>
    <col min="7155" max="7155" width="21.09765625" bestFit="1" customWidth="1"/>
    <col min="7156" max="7156" width="3.69921875" customWidth="1"/>
    <col min="7157" max="7157" width="14.8984375" bestFit="1" customWidth="1"/>
    <col min="7409" max="7409" width="18.296875" bestFit="1" customWidth="1"/>
    <col min="7410" max="7410" width="4.69921875" customWidth="1"/>
    <col min="7411" max="7411" width="21.09765625" bestFit="1" customWidth="1"/>
    <col min="7412" max="7412" width="3.69921875" customWidth="1"/>
    <col min="7413" max="7413" width="14.8984375" bestFit="1" customWidth="1"/>
    <col min="7665" max="7665" width="18.296875" bestFit="1" customWidth="1"/>
    <col min="7666" max="7666" width="4.69921875" customWidth="1"/>
    <col min="7667" max="7667" width="21.09765625" bestFit="1" customWidth="1"/>
    <col min="7668" max="7668" width="3.69921875" customWidth="1"/>
    <col min="7669" max="7669" width="14.8984375" bestFit="1" customWidth="1"/>
    <col min="7921" max="7921" width="18.296875" bestFit="1" customWidth="1"/>
    <col min="7922" max="7922" width="4.69921875" customWidth="1"/>
    <col min="7923" max="7923" width="21.09765625" bestFit="1" customWidth="1"/>
    <col min="7924" max="7924" width="3.69921875" customWidth="1"/>
    <col min="7925" max="7925" width="14.8984375" bestFit="1" customWidth="1"/>
    <col min="8177" max="8177" width="18.296875" bestFit="1" customWidth="1"/>
    <col min="8178" max="8178" width="4.69921875" customWidth="1"/>
    <col min="8179" max="8179" width="21.09765625" bestFit="1" customWidth="1"/>
    <col min="8180" max="8180" width="3.69921875" customWidth="1"/>
    <col min="8181" max="8181" width="14.8984375" bestFit="1" customWidth="1"/>
    <col min="8433" max="8433" width="18.296875" bestFit="1" customWidth="1"/>
    <col min="8434" max="8434" width="4.69921875" customWidth="1"/>
    <col min="8435" max="8435" width="21.09765625" bestFit="1" customWidth="1"/>
    <col min="8436" max="8436" width="3.69921875" customWidth="1"/>
    <col min="8437" max="8437" width="14.8984375" bestFit="1" customWidth="1"/>
    <col min="8689" max="8689" width="18.296875" bestFit="1" customWidth="1"/>
    <col min="8690" max="8690" width="4.69921875" customWidth="1"/>
    <col min="8691" max="8691" width="21.09765625" bestFit="1" customWidth="1"/>
    <col min="8692" max="8692" width="3.69921875" customWidth="1"/>
    <col min="8693" max="8693" width="14.8984375" bestFit="1" customWidth="1"/>
    <col min="8945" max="8945" width="18.296875" bestFit="1" customWidth="1"/>
    <col min="8946" max="8946" width="4.69921875" customWidth="1"/>
    <col min="8947" max="8947" width="21.09765625" bestFit="1" customWidth="1"/>
    <col min="8948" max="8948" width="3.69921875" customWidth="1"/>
    <col min="8949" max="8949" width="14.8984375" bestFit="1" customWidth="1"/>
    <col min="9201" max="9201" width="18.296875" bestFit="1" customWidth="1"/>
    <col min="9202" max="9202" width="4.69921875" customWidth="1"/>
    <col min="9203" max="9203" width="21.09765625" bestFit="1" customWidth="1"/>
    <col min="9204" max="9204" width="3.69921875" customWidth="1"/>
    <col min="9205" max="9205" width="14.8984375" bestFit="1" customWidth="1"/>
    <col min="9457" max="9457" width="18.296875" bestFit="1" customWidth="1"/>
    <col min="9458" max="9458" width="4.69921875" customWidth="1"/>
    <col min="9459" max="9459" width="21.09765625" bestFit="1" customWidth="1"/>
    <col min="9460" max="9460" width="3.69921875" customWidth="1"/>
    <col min="9461" max="9461" width="14.8984375" bestFit="1" customWidth="1"/>
    <col min="9713" max="9713" width="18.296875" bestFit="1" customWidth="1"/>
    <col min="9714" max="9714" width="4.69921875" customWidth="1"/>
    <col min="9715" max="9715" width="21.09765625" bestFit="1" customWidth="1"/>
    <col min="9716" max="9716" width="3.69921875" customWidth="1"/>
    <col min="9717" max="9717" width="14.8984375" bestFit="1" customWidth="1"/>
    <col min="9969" max="9969" width="18.296875" bestFit="1" customWidth="1"/>
    <col min="9970" max="9970" width="4.69921875" customWidth="1"/>
    <col min="9971" max="9971" width="21.09765625" bestFit="1" customWidth="1"/>
    <col min="9972" max="9972" width="3.69921875" customWidth="1"/>
    <col min="9973" max="9973" width="14.8984375" bestFit="1" customWidth="1"/>
    <col min="10225" max="10225" width="18.296875" bestFit="1" customWidth="1"/>
    <col min="10226" max="10226" width="4.69921875" customWidth="1"/>
    <col min="10227" max="10227" width="21.09765625" bestFit="1" customWidth="1"/>
    <col min="10228" max="10228" width="3.69921875" customWidth="1"/>
    <col min="10229" max="10229" width="14.8984375" bestFit="1" customWidth="1"/>
    <col min="10481" max="10481" width="18.296875" bestFit="1" customWidth="1"/>
    <col min="10482" max="10482" width="4.69921875" customWidth="1"/>
    <col min="10483" max="10483" width="21.09765625" bestFit="1" customWidth="1"/>
    <col min="10484" max="10484" width="3.69921875" customWidth="1"/>
    <col min="10485" max="10485" width="14.8984375" bestFit="1" customWidth="1"/>
    <col min="10737" max="10737" width="18.296875" bestFit="1" customWidth="1"/>
    <col min="10738" max="10738" width="4.69921875" customWidth="1"/>
    <col min="10739" max="10739" width="21.09765625" bestFit="1" customWidth="1"/>
    <col min="10740" max="10740" width="3.69921875" customWidth="1"/>
    <col min="10741" max="10741" width="14.8984375" bestFit="1" customWidth="1"/>
    <col min="10993" max="10993" width="18.296875" bestFit="1" customWidth="1"/>
    <col min="10994" max="10994" width="4.69921875" customWidth="1"/>
    <col min="10995" max="10995" width="21.09765625" bestFit="1" customWidth="1"/>
    <col min="10996" max="10996" width="3.69921875" customWidth="1"/>
    <col min="10997" max="10997" width="14.8984375" bestFit="1" customWidth="1"/>
    <col min="11249" max="11249" width="18.296875" bestFit="1" customWidth="1"/>
    <col min="11250" max="11250" width="4.69921875" customWidth="1"/>
    <col min="11251" max="11251" width="21.09765625" bestFit="1" customWidth="1"/>
    <col min="11252" max="11252" width="3.69921875" customWidth="1"/>
    <col min="11253" max="11253" width="14.8984375" bestFit="1" customWidth="1"/>
    <col min="11505" max="11505" width="18.296875" bestFit="1" customWidth="1"/>
    <col min="11506" max="11506" width="4.69921875" customWidth="1"/>
    <col min="11507" max="11507" width="21.09765625" bestFit="1" customWidth="1"/>
    <col min="11508" max="11508" width="3.69921875" customWidth="1"/>
    <col min="11509" max="11509" width="14.8984375" bestFit="1" customWidth="1"/>
    <col min="11761" max="11761" width="18.296875" bestFit="1" customWidth="1"/>
    <col min="11762" max="11762" width="4.69921875" customWidth="1"/>
    <col min="11763" max="11763" width="21.09765625" bestFit="1" customWidth="1"/>
    <col min="11764" max="11764" width="3.69921875" customWidth="1"/>
    <col min="11765" max="11765" width="14.8984375" bestFit="1" customWidth="1"/>
    <col min="12017" max="12017" width="18.296875" bestFit="1" customWidth="1"/>
    <col min="12018" max="12018" width="4.69921875" customWidth="1"/>
    <col min="12019" max="12019" width="21.09765625" bestFit="1" customWidth="1"/>
    <col min="12020" max="12020" width="3.69921875" customWidth="1"/>
    <col min="12021" max="12021" width="14.8984375" bestFit="1" customWidth="1"/>
    <col min="12273" max="12273" width="18.296875" bestFit="1" customWidth="1"/>
    <col min="12274" max="12274" width="4.69921875" customWidth="1"/>
    <col min="12275" max="12275" width="21.09765625" bestFit="1" customWidth="1"/>
    <col min="12276" max="12276" width="3.69921875" customWidth="1"/>
    <col min="12277" max="12277" width="14.8984375" bestFit="1" customWidth="1"/>
    <col min="12529" max="12529" width="18.296875" bestFit="1" customWidth="1"/>
    <col min="12530" max="12530" width="4.69921875" customWidth="1"/>
    <col min="12531" max="12531" width="21.09765625" bestFit="1" customWidth="1"/>
    <col min="12532" max="12532" width="3.69921875" customWidth="1"/>
    <col min="12533" max="12533" width="14.8984375" bestFit="1" customWidth="1"/>
    <col min="12785" max="12785" width="18.296875" bestFit="1" customWidth="1"/>
    <col min="12786" max="12786" width="4.69921875" customWidth="1"/>
    <col min="12787" max="12787" width="21.09765625" bestFit="1" customWidth="1"/>
    <col min="12788" max="12788" width="3.69921875" customWidth="1"/>
    <col min="12789" max="12789" width="14.8984375" bestFit="1" customWidth="1"/>
    <col min="13041" max="13041" width="18.296875" bestFit="1" customWidth="1"/>
    <col min="13042" max="13042" width="4.69921875" customWidth="1"/>
    <col min="13043" max="13043" width="21.09765625" bestFit="1" customWidth="1"/>
    <col min="13044" max="13044" width="3.69921875" customWidth="1"/>
    <col min="13045" max="13045" width="14.8984375" bestFit="1" customWidth="1"/>
    <col min="13297" max="13297" width="18.296875" bestFit="1" customWidth="1"/>
    <col min="13298" max="13298" width="4.69921875" customWidth="1"/>
    <col min="13299" max="13299" width="21.09765625" bestFit="1" customWidth="1"/>
    <col min="13300" max="13300" width="3.69921875" customWidth="1"/>
    <col min="13301" max="13301" width="14.8984375" bestFit="1" customWidth="1"/>
    <col min="13553" max="13553" width="18.296875" bestFit="1" customWidth="1"/>
    <col min="13554" max="13554" width="4.69921875" customWidth="1"/>
    <col min="13555" max="13555" width="21.09765625" bestFit="1" customWidth="1"/>
    <col min="13556" max="13556" width="3.69921875" customWidth="1"/>
    <col min="13557" max="13557" width="14.8984375" bestFit="1" customWidth="1"/>
    <col min="13809" max="13809" width="18.296875" bestFit="1" customWidth="1"/>
    <col min="13810" max="13810" width="4.69921875" customWidth="1"/>
    <col min="13811" max="13811" width="21.09765625" bestFit="1" customWidth="1"/>
    <col min="13812" max="13812" width="3.69921875" customWidth="1"/>
    <col min="13813" max="13813" width="14.8984375" bestFit="1" customWidth="1"/>
    <col min="14065" max="14065" width="18.296875" bestFit="1" customWidth="1"/>
    <col min="14066" max="14066" width="4.69921875" customWidth="1"/>
    <col min="14067" max="14067" width="21.09765625" bestFit="1" customWidth="1"/>
    <col min="14068" max="14068" width="3.69921875" customWidth="1"/>
    <col min="14069" max="14069" width="14.8984375" bestFit="1" customWidth="1"/>
    <col min="14321" max="14321" width="18.296875" bestFit="1" customWidth="1"/>
    <col min="14322" max="14322" width="4.69921875" customWidth="1"/>
    <col min="14323" max="14323" width="21.09765625" bestFit="1" customWidth="1"/>
    <col min="14324" max="14324" width="3.69921875" customWidth="1"/>
    <col min="14325" max="14325" width="14.8984375" bestFit="1" customWidth="1"/>
    <col min="14577" max="14577" width="18.296875" bestFit="1" customWidth="1"/>
    <col min="14578" max="14578" width="4.69921875" customWidth="1"/>
    <col min="14579" max="14579" width="21.09765625" bestFit="1" customWidth="1"/>
    <col min="14580" max="14580" width="3.69921875" customWidth="1"/>
    <col min="14581" max="14581" width="14.8984375" bestFit="1" customWidth="1"/>
    <col min="14833" max="14833" width="18.296875" bestFit="1" customWidth="1"/>
    <col min="14834" max="14834" width="4.69921875" customWidth="1"/>
    <col min="14835" max="14835" width="21.09765625" bestFit="1" customWidth="1"/>
    <col min="14836" max="14836" width="3.69921875" customWidth="1"/>
    <col min="14837" max="14837" width="14.8984375" bestFit="1" customWidth="1"/>
    <col min="15089" max="15089" width="18.296875" bestFit="1" customWidth="1"/>
    <col min="15090" max="15090" width="4.69921875" customWidth="1"/>
    <col min="15091" max="15091" width="21.09765625" bestFit="1" customWidth="1"/>
    <col min="15092" max="15092" width="3.69921875" customWidth="1"/>
    <col min="15093" max="15093" width="14.8984375" bestFit="1" customWidth="1"/>
    <col min="15345" max="15345" width="18.296875" bestFit="1" customWidth="1"/>
    <col min="15346" max="15346" width="4.69921875" customWidth="1"/>
    <col min="15347" max="15347" width="21.09765625" bestFit="1" customWidth="1"/>
    <col min="15348" max="15348" width="3.69921875" customWidth="1"/>
    <col min="15349" max="15349" width="14.8984375" bestFit="1" customWidth="1"/>
    <col min="15601" max="15601" width="18.296875" bestFit="1" customWidth="1"/>
    <col min="15602" max="15602" width="4.69921875" customWidth="1"/>
    <col min="15603" max="15603" width="21.09765625" bestFit="1" customWidth="1"/>
    <col min="15604" max="15604" width="3.69921875" customWidth="1"/>
    <col min="15605" max="15605" width="14.8984375" bestFit="1" customWidth="1"/>
    <col min="15857" max="15857" width="18.296875" bestFit="1" customWidth="1"/>
    <col min="15858" max="15858" width="4.69921875" customWidth="1"/>
    <col min="15859" max="15859" width="21.09765625" bestFit="1" customWidth="1"/>
    <col min="15860" max="15860" width="3.69921875" customWidth="1"/>
    <col min="15861" max="15861" width="14.8984375" bestFit="1" customWidth="1"/>
    <col min="16113" max="16113" width="18.296875" bestFit="1" customWidth="1"/>
    <col min="16114" max="16114" width="4.69921875" customWidth="1"/>
    <col min="16115" max="16115" width="21.09765625" bestFit="1" customWidth="1"/>
    <col min="16116" max="16116" width="3.69921875" customWidth="1"/>
    <col min="16117" max="16117" width="14.8984375" bestFit="1" customWidth="1"/>
  </cols>
  <sheetData>
    <row r="1" spans="1:6" x14ac:dyDescent="0.3">
      <c r="B1" s="84"/>
    </row>
    <row r="2" spans="1:6" x14ac:dyDescent="0.3">
      <c r="B2" s="84"/>
    </row>
    <row r="3" spans="1:6" x14ac:dyDescent="0.3">
      <c r="B3" s="85" t="s">
        <v>119</v>
      </c>
      <c r="D3" t="s">
        <v>149</v>
      </c>
      <c r="E3" s="85" t="s">
        <v>119</v>
      </c>
    </row>
    <row r="4" spans="1:6" x14ac:dyDescent="0.3">
      <c r="B4" s="86" t="s">
        <v>151</v>
      </c>
      <c r="E4" s="86" t="s">
        <v>151</v>
      </c>
    </row>
    <row r="5" spans="1:6" x14ac:dyDescent="0.3">
      <c r="A5" s="38"/>
      <c r="B5" s="114" t="str">
        <f>+'[1]ER MENSUAL SIBOIF'!$C$5</f>
        <v>Al  30 de junio 2025</v>
      </c>
      <c r="C5" s="87"/>
      <c r="E5" s="114" t="str">
        <f>+'[2]ER MENSUAL SIBOIF'!$C$5</f>
        <v>Al  30 de septiembre 2025</v>
      </c>
      <c r="F5" s="87"/>
    </row>
    <row r="6" spans="1:6" x14ac:dyDescent="0.3">
      <c r="B6" s="88" t="s">
        <v>62</v>
      </c>
      <c r="C6" s="88"/>
      <c r="E6" s="88" t="s">
        <v>62</v>
      </c>
      <c r="F6" s="88"/>
    </row>
    <row r="7" spans="1:6" ht="16.149999999999999" x14ac:dyDescent="0.3">
      <c r="B7" s="89"/>
      <c r="C7" s="90"/>
      <c r="E7" s="89"/>
      <c r="F7" s="90"/>
    </row>
    <row r="8" spans="1:6" x14ac:dyDescent="0.3">
      <c r="B8" s="44"/>
      <c r="C8" s="91" t="s">
        <v>64</v>
      </c>
      <c r="E8" s="44"/>
      <c r="F8" s="91" t="s">
        <v>64</v>
      </c>
    </row>
    <row r="9" spans="1:6" x14ac:dyDescent="0.3">
      <c r="B9" s="46" t="s">
        <v>16</v>
      </c>
      <c r="C9" s="47">
        <f>+'[1]ER MENSUAL SIBOIF'!D9</f>
        <v>463163363.92999995</v>
      </c>
      <c r="E9" s="46" t="s">
        <v>16</v>
      </c>
      <c r="F9" s="47">
        <f>+'[2]ER MENSUAL SIBOIF'!D9</f>
        <v>711796288.91999996</v>
      </c>
    </row>
    <row r="10" spans="1:6" x14ac:dyDescent="0.3">
      <c r="B10" s="92" t="s">
        <v>120</v>
      </c>
      <c r="C10" s="93">
        <f>+'[1]ER MENSUAL SIBOIF'!D10</f>
        <v>891914.65</v>
      </c>
      <c r="E10" s="92" t="s">
        <v>120</v>
      </c>
      <c r="F10" s="93">
        <f>+'[2]ER MENSUAL SIBOIF'!D10</f>
        <v>1465501.74</v>
      </c>
    </row>
    <row r="11" spans="1:6" x14ac:dyDescent="0.3">
      <c r="B11" s="94" t="s">
        <v>148</v>
      </c>
      <c r="C11" s="95">
        <f>+'[1]ER MENSUAL SIBOIF'!D11</f>
        <v>1654653.5099999998</v>
      </c>
      <c r="E11" s="94" t="s">
        <v>148</v>
      </c>
      <c r="F11" s="95">
        <f>+'[2]ER MENSUAL SIBOIF'!D11</f>
        <v>3447936.1999999997</v>
      </c>
    </row>
    <row r="12" spans="1:6" x14ac:dyDescent="0.3">
      <c r="B12" s="92" t="s">
        <v>19</v>
      </c>
      <c r="C12" s="93">
        <f>+'[1]ER MENSUAL SIBOIF'!D12</f>
        <v>458152338.76999992</v>
      </c>
      <c r="E12" s="92" t="s">
        <v>19</v>
      </c>
      <c r="F12" s="93">
        <f>+'[2]ER MENSUAL SIBOIF'!D12</f>
        <v>703306713.37999988</v>
      </c>
    </row>
    <row r="13" spans="1:6" x14ac:dyDescent="0.3">
      <c r="B13" s="92" t="s">
        <v>54</v>
      </c>
      <c r="C13" s="93">
        <f>+'[1]ER MENSUAL SIBOIF'!D13</f>
        <v>2464457</v>
      </c>
      <c r="E13" s="92" t="s">
        <v>54</v>
      </c>
      <c r="F13" s="93">
        <f>+'[2]ER MENSUAL SIBOIF'!D13</f>
        <v>3576137.6000000006</v>
      </c>
    </row>
    <row r="14" spans="1:6" x14ac:dyDescent="0.3">
      <c r="B14" s="46" t="s">
        <v>121</v>
      </c>
      <c r="C14" s="47">
        <f>+'[1]ER MENSUAL SIBOIF'!D14</f>
        <v>106017210.63999999</v>
      </c>
      <c r="E14" s="46" t="s">
        <v>121</v>
      </c>
      <c r="F14" s="47">
        <f>+'[2]ER MENSUAL SIBOIF'!D14</f>
        <v>162362578.19999999</v>
      </c>
    </row>
    <row r="15" spans="1:6" x14ac:dyDescent="0.3">
      <c r="B15" s="94" t="s">
        <v>37</v>
      </c>
      <c r="C15" s="95">
        <f>+'[1]ER MENSUAL SIBOIF'!D15</f>
        <v>0</v>
      </c>
      <c r="E15" s="94" t="s">
        <v>37</v>
      </c>
      <c r="F15" s="95">
        <f>+'[2]ER MENSUAL SIBOIF'!D15</f>
        <v>0</v>
      </c>
    </row>
    <row r="16" spans="1:6" x14ac:dyDescent="0.3">
      <c r="B16" s="96" t="s">
        <v>122</v>
      </c>
      <c r="C16" s="97">
        <f>+'[1]ER MENSUAL SIBOIF'!D16</f>
        <v>0</v>
      </c>
      <c r="E16" s="96" t="s">
        <v>122</v>
      </c>
      <c r="F16" s="97">
        <f>+'[2]ER MENSUAL SIBOIF'!D16</f>
        <v>0</v>
      </c>
    </row>
    <row r="17" spans="2:6" x14ac:dyDescent="0.3">
      <c r="B17" s="94" t="s">
        <v>123</v>
      </c>
      <c r="C17" s="95">
        <f>+'[1]ER MENSUAL SIBOIF'!D17</f>
        <v>0</v>
      </c>
      <c r="E17" s="94" t="s">
        <v>123</v>
      </c>
      <c r="F17" s="95">
        <f>+'[2]ER MENSUAL SIBOIF'!D17</f>
        <v>0</v>
      </c>
    </row>
    <row r="18" spans="2:6" x14ac:dyDescent="0.3">
      <c r="B18" s="94" t="s">
        <v>124</v>
      </c>
      <c r="C18" s="95">
        <f>+'[1]ER MENSUAL SIBOIF'!D18</f>
        <v>0</v>
      </c>
      <c r="E18" s="94" t="s">
        <v>124</v>
      </c>
      <c r="F18" s="95">
        <f>+'[2]ER MENSUAL SIBOIF'!D18</f>
        <v>0</v>
      </c>
    </row>
    <row r="19" spans="2:6" x14ac:dyDescent="0.3">
      <c r="B19" s="96" t="s">
        <v>55</v>
      </c>
      <c r="C19" s="97">
        <f>+'[1]ER MENSUAL SIBOIF'!D19</f>
        <v>101458778.17999999</v>
      </c>
      <c r="E19" s="96" t="s">
        <v>55</v>
      </c>
      <c r="F19" s="97">
        <f>+'[2]ER MENSUAL SIBOIF'!D19</f>
        <v>155351734.16</v>
      </c>
    </row>
    <row r="20" spans="2:6" x14ac:dyDescent="0.3">
      <c r="B20" s="98" t="s">
        <v>125</v>
      </c>
      <c r="C20" s="99">
        <f>+'[1]ER MENSUAL SIBOIF'!D20</f>
        <v>0</v>
      </c>
      <c r="E20" s="98" t="s">
        <v>125</v>
      </c>
      <c r="F20" s="99">
        <f>+'[2]ER MENSUAL SIBOIF'!D20</f>
        <v>0</v>
      </c>
    </row>
    <row r="21" spans="2:6" x14ac:dyDescent="0.3">
      <c r="B21" s="98" t="s">
        <v>126</v>
      </c>
      <c r="C21" s="99">
        <f>+'[1]ER MENSUAL SIBOIF'!D21</f>
        <v>0</v>
      </c>
      <c r="E21" s="98" t="s">
        <v>126</v>
      </c>
      <c r="F21" s="99">
        <f>+'[2]ER MENSUAL SIBOIF'!D21</f>
        <v>0</v>
      </c>
    </row>
    <row r="22" spans="2:6" x14ac:dyDescent="0.3">
      <c r="B22" s="98" t="s">
        <v>127</v>
      </c>
      <c r="C22" s="99">
        <f>+'[1]ER MENSUAL SIBOIF'!D22</f>
        <v>0</v>
      </c>
      <c r="E22" s="98" t="s">
        <v>127</v>
      </c>
      <c r="F22" s="99">
        <f>+'[2]ER MENSUAL SIBOIF'!D22</f>
        <v>0</v>
      </c>
    </row>
    <row r="23" spans="2:6" x14ac:dyDescent="0.3">
      <c r="B23" s="94" t="s">
        <v>56</v>
      </c>
      <c r="C23" s="95">
        <f>+'[1]ER MENSUAL SIBOIF'!D23</f>
        <v>4558432.46</v>
      </c>
      <c r="E23" s="94" t="s">
        <v>56</v>
      </c>
      <c r="F23" s="95">
        <f>+'[2]ER MENSUAL SIBOIF'!D23</f>
        <v>7010844.04</v>
      </c>
    </row>
    <row r="24" spans="2:6" x14ac:dyDescent="0.3">
      <c r="B24" s="100" t="s">
        <v>128</v>
      </c>
      <c r="C24" s="101">
        <f>+'[1]ER MENSUAL SIBOIF'!D24</f>
        <v>357146153.28999996</v>
      </c>
      <c r="E24" s="100" t="s">
        <v>128</v>
      </c>
      <c r="F24" s="101">
        <f>+'[2]ER MENSUAL SIBOIF'!D24</f>
        <v>549433710.72000003</v>
      </c>
    </row>
    <row r="25" spans="2:6" x14ac:dyDescent="0.3">
      <c r="B25" s="102" t="s">
        <v>129</v>
      </c>
      <c r="C25" s="103">
        <f>+'[1]ER MENSUAL SIBOIF'!D25</f>
        <v>0</v>
      </c>
      <c r="E25" s="102" t="s">
        <v>129</v>
      </c>
      <c r="F25" s="103">
        <f>+'[2]ER MENSUAL SIBOIF'!D25</f>
        <v>0</v>
      </c>
    </row>
    <row r="26" spans="2:6" x14ac:dyDescent="0.3">
      <c r="B26" s="100" t="s">
        <v>130</v>
      </c>
      <c r="C26" s="101">
        <f>+'[1]ER MENSUAL SIBOIF'!D26</f>
        <v>357146153.28999996</v>
      </c>
      <c r="E26" s="100" t="s">
        <v>130</v>
      </c>
      <c r="F26" s="101">
        <f>+'[2]ER MENSUAL SIBOIF'!D26</f>
        <v>549433710.72000003</v>
      </c>
    </row>
    <row r="27" spans="2:6" x14ac:dyDescent="0.3">
      <c r="B27" s="104" t="s">
        <v>131</v>
      </c>
      <c r="C27" s="105">
        <f>+'[1]ER MENSUAL SIBOIF'!D27</f>
        <v>36535129.430000007</v>
      </c>
      <c r="E27" s="104" t="s">
        <v>131</v>
      </c>
      <c r="F27" s="105">
        <f>+'[2]ER MENSUAL SIBOIF'!D27</f>
        <v>56750001.629999995</v>
      </c>
    </row>
    <row r="28" spans="2:6" x14ac:dyDescent="0.3">
      <c r="B28" s="106" t="s">
        <v>132</v>
      </c>
      <c r="C28" s="107">
        <f>+'[1]ER MENSUAL SIBOIF'!D28</f>
        <v>320611023.85999995</v>
      </c>
      <c r="E28" s="106" t="s">
        <v>132</v>
      </c>
      <c r="F28" s="107">
        <f>+'[2]ER MENSUAL SIBOIF'!D28</f>
        <v>492683709.09000003</v>
      </c>
    </row>
    <row r="29" spans="2:6" x14ac:dyDescent="0.3">
      <c r="B29" s="108" t="s">
        <v>133</v>
      </c>
      <c r="C29" s="109">
        <f>+'[1]ER MENSUAL SIBOIF'!D29</f>
        <v>3458615.0699999984</v>
      </c>
      <c r="E29" s="108" t="s">
        <v>133</v>
      </c>
      <c r="F29" s="109">
        <f>+'[2]ER MENSUAL SIBOIF'!D29</f>
        <v>4675768.18</v>
      </c>
    </row>
    <row r="30" spans="2:6" x14ac:dyDescent="0.3">
      <c r="B30" s="100" t="s">
        <v>134</v>
      </c>
      <c r="C30" s="101">
        <f>+'[1]ER MENSUAL SIBOIF'!D30</f>
        <v>324069638.92999995</v>
      </c>
      <c r="E30" s="100" t="s">
        <v>134</v>
      </c>
      <c r="F30" s="101">
        <f>+'[2]ER MENSUAL SIBOIF'!D30</f>
        <v>497359477.27000004</v>
      </c>
    </row>
    <row r="31" spans="2:6" x14ac:dyDescent="0.3">
      <c r="B31" s="110" t="s">
        <v>135</v>
      </c>
      <c r="C31" s="111">
        <f>+'[1]ER MENSUAL SIBOIF'!D31</f>
        <v>0</v>
      </c>
      <c r="E31" s="110" t="s">
        <v>135</v>
      </c>
      <c r="F31" s="111">
        <f>+'[2]ER MENSUAL SIBOIF'!D31</f>
        <v>0</v>
      </c>
    </row>
    <row r="32" spans="2:6" x14ac:dyDescent="0.3">
      <c r="B32" s="108" t="s">
        <v>136</v>
      </c>
      <c r="C32" s="109">
        <f>+'[1]ER MENSUAL SIBOIF'!D32</f>
        <v>0</v>
      </c>
      <c r="E32" s="108" t="s">
        <v>136</v>
      </c>
      <c r="F32" s="109">
        <f>+'[2]ER MENSUAL SIBOIF'!D32</f>
        <v>0</v>
      </c>
    </row>
    <row r="33" spans="2:6" x14ac:dyDescent="0.3">
      <c r="B33" s="50" t="s">
        <v>137</v>
      </c>
      <c r="C33" s="51">
        <f>+'[1]ER MENSUAL SIBOIF'!D33</f>
        <v>0</v>
      </c>
      <c r="E33" s="50" t="s">
        <v>137</v>
      </c>
      <c r="F33" s="51">
        <f>+'[2]ER MENSUAL SIBOIF'!D33</f>
        <v>0</v>
      </c>
    </row>
    <row r="34" spans="2:6" x14ac:dyDescent="0.3">
      <c r="B34" s="50" t="s">
        <v>138</v>
      </c>
      <c r="C34" s="51">
        <f>+'[1]ER MENSUAL SIBOIF'!D34</f>
        <v>0</v>
      </c>
      <c r="E34" s="50" t="s">
        <v>138</v>
      </c>
      <c r="F34" s="51">
        <f>+'[2]ER MENSUAL SIBOIF'!D34</f>
        <v>0</v>
      </c>
    </row>
    <row r="35" spans="2:6" x14ac:dyDescent="0.3">
      <c r="B35" s="106" t="s">
        <v>139</v>
      </c>
      <c r="C35" s="107">
        <f>+'[1]ER MENSUAL SIBOIF'!D35</f>
        <v>324069638.92999995</v>
      </c>
      <c r="E35" s="106" t="s">
        <v>139</v>
      </c>
      <c r="F35" s="107">
        <f>+'[2]ER MENSUAL SIBOIF'!D35</f>
        <v>497359477.27000004</v>
      </c>
    </row>
    <row r="36" spans="2:6" x14ac:dyDescent="0.3">
      <c r="B36" s="108" t="s">
        <v>140</v>
      </c>
      <c r="C36" s="109">
        <f>+'[1]ER MENSUAL SIBOIF'!D36</f>
        <v>0</v>
      </c>
      <c r="E36" s="108" t="s">
        <v>140</v>
      </c>
      <c r="F36" s="109">
        <f>+'[2]ER MENSUAL SIBOIF'!D36</f>
        <v>0</v>
      </c>
    </row>
    <row r="37" spans="2:6" x14ac:dyDescent="0.3">
      <c r="B37" s="106" t="s">
        <v>141</v>
      </c>
      <c r="C37" s="107">
        <f>+'[1]ER MENSUAL SIBOIF'!D37</f>
        <v>324069638.92999995</v>
      </c>
      <c r="E37" s="106" t="s">
        <v>141</v>
      </c>
      <c r="F37" s="107">
        <f>+'[2]ER MENSUAL SIBOIF'!D37</f>
        <v>497359477.27000004</v>
      </c>
    </row>
    <row r="38" spans="2:6" x14ac:dyDescent="0.3">
      <c r="B38" s="108" t="s">
        <v>142</v>
      </c>
      <c r="C38" s="109">
        <f>+'[1]ER MENSUAL SIBOIF'!D38</f>
        <v>265220106.64999998</v>
      </c>
      <c r="E38" s="108" t="s">
        <v>142</v>
      </c>
      <c r="F38" s="109">
        <f>+'[2]ER MENSUAL SIBOIF'!D38</f>
        <v>398943548.5</v>
      </c>
    </row>
    <row r="39" spans="2:6" x14ac:dyDescent="0.3">
      <c r="B39" s="108" t="s">
        <v>143</v>
      </c>
      <c r="C39" s="109">
        <f>+'[1]ER MENSUAL SIBOIF'!D39</f>
        <v>0</v>
      </c>
      <c r="E39" s="108" t="s">
        <v>143</v>
      </c>
      <c r="F39" s="109">
        <f>+'[2]ER MENSUAL SIBOIF'!D39</f>
        <v>0</v>
      </c>
    </row>
    <row r="40" spans="2:6" x14ac:dyDescent="0.3">
      <c r="B40" s="112" t="s">
        <v>144</v>
      </c>
      <c r="C40" s="113">
        <f>+'[1]ER MENSUAL SIBOIF'!D40</f>
        <v>58849532.279999971</v>
      </c>
      <c r="E40" s="112" t="s">
        <v>144</v>
      </c>
      <c r="F40" s="113">
        <f>+'[2]ER MENSUAL SIBOIF'!D40</f>
        <v>98415928.770000041</v>
      </c>
    </row>
    <row r="41" spans="2:6" x14ac:dyDescent="0.3">
      <c r="B41" s="108" t="s">
        <v>145</v>
      </c>
      <c r="C41" s="109">
        <f>+'[1]ER MENSUAL SIBOIF'!D41</f>
        <v>546115.25</v>
      </c>
      <c r="E41" s="108" t="s">
        <v>145</v>
      </c>
      <c r="F41" s="109">
        <f>+'[2]ER MENSUAL SIBOIF'!D41</f>
        <v>546115.25</v>
      </c>
    </row>
    <row r="42" spans="2:6" x14ac:dyDescent="0.3">
      <c r="B42" s="108" t="s">
        <v>146</v>
      </c>
      <c r="C42" s="109">
        <f>+'[1]ER MENSUAL SIBOIF'!D42</f>
        <v>20948558.629999999</v>
      </c>
      <c r="E42" s="108" t="s">
        <v>146</v>
      </c>
      <c r="F42" s="109">
        <f>+'[2]ER MENSUAL SIBOIF'!D42</f>
        <v>35285649.030000001</v>
      </c>
    </row>
    <row r="43" spans="2:6" x14ac:dyDescent="0.3">
      <c r="B43" s="100" t="s">
        <v>147</v>
      </c>
      <c r="C43" s="101">
        <f>+'[1]ER MENSUAL SIBOIF'!D43</f>
        <v>37354858.399999976</v>
      </c>
      <c r="E43" s="100" t="s">
        <v>147</v>
      </c>
      <c r="F43" s="101">
        <f>+'[2]ER MENSUAL SIBOIF'!D43</f>
        <v>62584164.490000039</v>
      </c>
    </row>
    <row r="49" spans="1:1" x14ac:dyDescent="0.3">
      <c r="A49" s="33"/>
    </row>
  </sheetData>
  <hyperlinks>
    <hyperlink ref="B9" location="Menu!A4" display="Ingresos Financieros" xr:uid="{00000000-0004-0000-0300-000000000000}"/>
    <hyperlink ref="E9" location="Menu!A4" display="Ingresos Financieros" xr:uid="{00000000-0004-0000-0300-000001000000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Balance General</vt:lpstr>
      <vt:lpstr>Estado de Resultados</vt:lpstr>
      <vt:lpstr>BG</vt:lpstr>
      <vt:lpstr>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Gerardo Castellon Salomon</dc:creator>
  <cp:lastModifiedBy>Marta Fabiola Olivares L.</cp:lastModifiedBy>
  <dcterms:created xsi:type="dcterms:W3CDTF">2015-11-11T16:16:27Z</dcterms:created>
  <dcterms:modified xsi:type="dcterms:W3CDTF">2025-10-21T17:21:32Z</dcterms:modified>
</cp:coreProperties>
</file>